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c\Documents\Newfoundland Cost of Capital Nov 15\RFIs to Consumer Advocate Feb 16\"/>
    </mc:Choice>
  </mc:AlternateContent>
  <bookViews>
    <workbookView xWindow="0" yWindow="0" windowWidth="28800" windowHeight="12740"/>
  </bookViews>
  <sheets>
    <sheet name="Matched Firms 95-14" sheetId="4" r:id="rId1"/>
  </sheets>
  <definedNames>
    <definedName name="compustat">#REF!</definedName>
  </definedNames>
  <calcPr calcId="152511"/>
</workbook>
</file>

<file path=xl/calcChain.xml><?xml version="1.0" encoding="utf-8"?>
<calcChain xmlns="http://schemas.openxmlformats.org/spreadsheetml/2006/main">
  <c r="D196" i="4" l="1"/>
  <c r="D170" i="4"/>
  <c r="D142" i="4"/>
  <c r="D114" i="4"/>
  <c r="D86" i="4"/>
  <c r="D58" i="4"/>
  <c r="D30" i="4"/>
  <c r="N152" i="4" l="1"/>
  <c r="N41" i="4"/>
  <c r="D189" i="4" l="1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54" i="4" l="1"/>
  <c r="D166" i="4"/>
  <c r="D82" i="4"/>
  <c r="D110" i="4"/>
  <c r="D193" i="4"/>
  <c r="D194" i="4"/>
  <c r="D191" i="4"/>
  <c r="D195" i="4"/>
  <c r="D83" i="4"/>
  <c r="D111" i="4"/>
  <c r="D167" i="4"/>
  <c r="D192" i="4"/>
  <c r="D140" i="4"/>
  <c r="D57" i="4"/>
  <c r="D85" i="4"/>
  <c r="D113" i="4"/>
  <c r="D138" i="4"/>
  <c r="D169" i="4"/>
  <c r="D168" i="4"/>
  <c r="D165" i="4"/>
  <c r="D139" i="4"/>
  <c r="D137" i="4"/>
  <c r="D141" i="4"/>
  <c r="D112" i="4"/>
  <c r="D109" i="4"/>
  <c r="D84" i="4"/>
  <c r="D81" i="4"/>
  <c r="D55" i="4"/>
  <c r="D56" i="4"/>
  <c r="D53" i="4"/>
  <c r="D23" i="4" l="1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26" i="4" l="1"/>
  <c r="D28" i="4"/>
  <c r="D27" i="4"/>
  <c r="D25" i="4"/>
  <c r="D29" i="4"/>
  <c r="G195" i="4" l="1"/>
  <c r="F195" i="4"/>
  <c r="E195" i="4"/>
  <c r="G194" i="4"/>
  <c r="F194" i="4"/>
  <c r="E194" i="4"/>
  <c r="G193" i="4"/>
  <c r="F193" i="4"/>
  <c r="E193" i="4"/>
  <c r="G192" i="4"/>
  <c r="F192" i="4"/>
  <c r="E192" i="4"/>
  <c r="G191" i="4"/>
  <c r="F191" i="4"/>
  <c r="E191" i="4"/>
  <c r="N189" i="4"/>
  <c r="K189" i="4"/>
  <c r="J189" i="4"/>
  <c r="N188" i="4"/>
  <c r="K188" i="4"/>
  <c r="J188" i="4"/>
  <c r="N187" i="4"/>
  <c r="K187" i="4"/>
  <c r="J187" i="4"/>
  <c r="N186" i="4"/>
  <c r="K186" i="4"/>
  <c r="J186" i="4"/>
  <c r="N185" i="4"/>
  <c r="K185" i="4"/>
  <c r="J185" i="4"/>
  <c r="N184" i="4"/>
  <c r="K184" i="4"/>
  <c r="J184" i="4"/>
  <c r="N183" i="4"/>
  <c r="K183" i="4"/>
  <c r="J183" i="4"/>
  <c r="N182" i="4"/>
  <c r="K182" i="4"/>
  <c r="J182" i="4"/>
  <c r="N181" i="4"/>
  <c r="K181" i="4"/>
  <c r="J181" i="4"/>
  <c r="N180" i="4"/>
  <c r="K180" i="4"/>
  <c r="J180" i="4"/>
  <c r="N179" i="4"/>
  <c r="K179" i="4"/>
  <c r="J179" i="4"/>
  <c r="N178" i="4"/>
  <c r="K178" i="4"/>
  <c r="J178" i="4"/>
  <c r="N177" i="4"/>
  <c r="K177" i="4"/>
  <c r="J177" i="4"/>
  <c r="N176" i="4"/>
  <c r="N175" i="4"/>
  <c r="N174" i="4"/>
  <c r="G169" i="4"/>
  <c r="F169" i="4"/>
  <c r="E169" i="4"/>
  <c r="G168" i="4"/>
  <c r="F168" i="4"/>
  <c r="E168" i="4"/>
  <c r="G167" i="4"/>
  <c r="F167" i="4"/>
  <c r="E167" i="4"/>
  <c r="G166" i="4"/>
  <c r="F166" i="4"/>
  <c r="E166" i="4"/>
  <c r="G165" i="4"/>
  <c r="F165" i="4"/>
  <c r="E165" i="4"/>
  <c r="N163" i="4"/>
  <c r="K163" i="4"/>
  <c r="J163" i="4"/>
  <c r="N162" i="4"/>
  <c r="K162" i="4"/>
  <c r="J162" i="4"/>
  <c r="N161" i="4"/>
  <c r="K161" i="4"/>
  <c r="J161" i="4"/>
  <c r="N160" i="4"/>
  <c r="K160" i="4"/>
  <c r="J160" i="4"/>
  <c r="N159" i="4"/>
  <c r="K159" i="4"/>
  <c r="J159" i="4"/>
  <c r="N158" i="4"/>
  <c r="K158" i="4"/>
  <c r="J158" i="4"/>
  <c r="N157" i="4"/>
  <c r="K157" i="4"/>
  <c r="J157" i="4"/>
  <c r="N156" i="4"/>
  <c r="K156" i="4"/>
  <c r="J156" i="4"/>
  <c r="N155" i="4"/>
  <c r="K155" i="4"/>
  <c r="J155" i="4"/>
  <c r="N154" i="4"/>
  <c r="K154" i="4"/>
  <c r="J154" i="4"/>
  <c r="N153" i="4"/>
  <c r="K153" i="4"/>
  <c r="J153" i="4"/>
  <c r="K152" i="4"/>
  <c r="J152" i="4"/>
  <c r="N151" i="4"/>
  <c r="K151" i="4"/>
  <c r="J151" i="4"/>
  <c r="N150" i="4"/>
  <c r="K150" i="4"/>
  <c r="J150" i="4"/>
  <c r="N149" i="4"/>
  <c r="K149" i="4"/>
  <c r="J149" i="4"/>
  <c r="N148" i="4"/>
  <c r="K148" i="4"/>
  <c r="J148" i="4"/>
  <c r="N147" i="4"/>
  <c r="N146" i="4"/>
  <c r="N145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G137" i="4"/>
  <c r="F137" i="4"/>
  <c r="E137" i="4"/>
  <c r="N135" i="4"/>
  <c r="K135" i="4"/>
  <c r="J135" i="4"/>
  <c r="N134" i="4"/>
  <c r="K134" i="4"/>
  <c r="J134" i="4"/>
  <c r="N133" i="4"/>
  <c r="K133" i="4"/>
  <c r="J133" i="4"/>
  <c r="N132" i="4"/>
  <c r="K132" i="4"/>
  <c r="J132" i="4"/>
  <c r="N131" i="4"/>
  <c r="K131" i="4"/>
  <c r="J131" i="4"/>
  <c r="N130" i="4"/>
  <c r="K130" i="4"/>
  <c r="J130" i="4"/>
  <c r="N129" i="4"/>
  <c r="K129" i="4"/>
  <c r="J129" i="4"/>
  <c r="N128" i="4"/>
  <c r="K128" i="4"/>
  <c r="J128" i="4"/>
  <c r="N127" i="4"/>
  <c r="K127" i="4"/>
  <c r="J127" i="4"/>
  <c r="N126" i="4"/>
  <c r="K126" i="4"/>
  <c r="J126" i="4"/>
  <c r="N125" i="4"/>
  <c r="K125" i="4"/>
  <c r="J125" i="4"/>
  <c r="N124" i="4"/>
  <c r="K124" i="4"/>
  <c r="J124" i="4"/>
  <c r="N123" i="4"/>
  <c r="K123" i="4"/>
  <c r="J123" i="4"/>
  <c r="N122" i="4"/>
  <c r="K122" i="4"/>
  <c r="J122" i="4"/>
  <c r="N121" i="4"/>
  <c r="K121" i="4"/>
  <c r="J121" i="4"/>
  <c r="N120" i="4"/>
  <c r="K120" i="4"/>
  <c r="J120" i="4"/>
  <c r="N119" i="4"/>
  <c r="N118" i="4"/>
  <c r="N117" i="4"/>
  <c r="G113" i="4"/>
  <c r="F113" i="4"/>
  <c r="E113" i="4"/>
  <c r="G112" i="4"/>
  <c r="F112" i="4"/>
  <c r="E112" i="4"/>
  <c r="G111" i="4"/>
  <c r="F111" i="4"/>
  <c r="E111" i="4"/>
  <c r="G110" i="4"/>
  <c r="F110" i="4"/>
  <c r="E110" i="4"/>
  <c r="G109" i="4"/>
  <c r="F109" i="4"/>
  <c r="E109" i="4"/>
  <c r="N107" i="4"/>
  <c r="K107" i="4"/>
  <c r="J107" i="4"/>
  <c r="N106" i="4"/>
  <c r="K106" i="4"/>
  <c r="J106" i="4"/>
  <c r="N105" i="4"/>
  <c r="K105" i="4"/>
  <c r="J105" i="4"/>
  <c r="N104" i="4"/>
  <c r="K104" i="4"/>
  <c r="J104" i="4"/>
  <c r="N103" i="4"/>
  <c r="K103" i="4"/>
  <c r="J103" i="4"/>
  <c r="N102" i="4"/>
  <c r="K102" i="4"/>
  <c r="J102" i="4"/>
  <c r="N101" i="4"/>
  <c r="K101" i="4"/>
  <c r="J101" i="4"/>
  <c r="N100" i="4"/>
  <c r="K100" i="4"/>
  <c r="J100" i="4"/>
  <c r="N99" i="4"/>
  <c r="K99" i="4"/>
  <c r="J99" i="4"/>
  <c r="N98" i="4"/>
  <c r="K98" i="4"/>
  <c r="J98" i="4"/>
  <c r="N97" i="4"/>
  <c r="K97" i="4"/>
  <c r="J97" i="4"/>
  <c r="N96" i="4"/>
  <c r="K96" i="4"/>
  <c r="J96" i="4"/>
  <c r="N95" i="4"/>
  <c r="K95" i="4"/>
  <c r="J95" i="4"/>
  <c r="N94" i="4"/>
  <c r="K94" i="4"/>
  <c r="J94" i="4"/>
  <c r="N93" i="4"/>
  <c r="K93" i="4"/>
  <c r="J93" i="4"/>
  <c r="N92" i="4"/>
  <c r="K92" i="4"/>
  <c r="J92" i="4"/>
  <c r="N91" i="4"/>
  <c r="N90" i="4"/>
  <c r="N89" i="4"/>
  <c r="G85" i="4"/>
  <c r="F85" i="4"/>
  <c r="E85" i="4"/>
  <c r="G84" i="4"/>
  <c r="F84" i="4"/>
  <c r="E84" i="4"/>
  <c r="G83" i="4"/>
  <c r="F83" i="4"/>
  <c r="E83" i="4"/>
  <c r="G82" i="4"/>
  <c r="F82" i="4"/>
  <c r="E82" i="4"/>
  <c r="G81" i="4"/>
  <c r="F81" i="4"/>
  <c r="E81" i="4"/>
  <c r="N79" i="4"/>
  <c r="K79" i="4"/>
  <c r="J79" i="4"/>
  <c r="N78" i="4"/>
  <c r="K78" i="4"/>
  <c r="J78" i="4"/>
  <c r="N77" i="4"/>
  <c r="K77" i="4"/>
  <c r="J77" i="4"/>
  <c r="N76" i="4"/>
  <c r="K76" i="4"/>
  <c r="J76" i="4"/>
  <c r="N75" i="4"/>
  <c r="K75" i="4"/>
  <c r="J75" i="4"/>
  <c r="N74" i="4"/>
  <c r="K74" i="4"/>
  <c r="J74" i="4"/>
  <c r="N73" i="4"/>
  <c r="K73" i="4"/>
  <c r="J73" i="4"/>
  <c r="N72" i="4"/>
  <c r="K72" i="4"/>
  <c r="J72" i="4"/>
  <c r="N71" i="4"/>
  <c r="K71" i="4"/>
  <c r="J71" i="4"/>
  <c r="N70" i="4"/>
  <c r="K70" i="4"/>
  <c r="J70" i="4"/>
  <c r="N69" i="4"/>
  <c r="K69" i="4"/>
  <c r="J69" i="4"/>
  <c r="N68" i="4"/>
  <c r="K68" i="4"/>
  <c r="J68" i="4"/>
  <c r="N67" i="4"/>
  <c r="K67" i="4"/>
  <c r="J67" i="4"/>
  <c r="N66" i="4"/>
  <c r="K66" i="4"/>
  <c r="J66" i="4"/>
  <c r="N65" i="4"/>
  <c r="K65" i="4"/>
  <c r="J65" i="4"/>
  <c r="N64" i="4"/>
  <c r="K64" i="4"/>
  <c r="J64" i="4"/>
  <c r="N63" i="4"/>
  <c r="N62" i="4"/>
  <c r="N61" i="4"/>
  <c r="G57" i="4"/>
  <c r="F57" i="4"/>
  <c r="E57" i="4"/>
  <c r="G56" i="4"/>
  <c r="F56" i="4"/>
  <c r="E56" i="4"/>
  <c r="G55" i="4"/>
  <c r="F55" i="4"/>
  <c r="E55" i="4"/>
  <c r="G54" i="4"/>
  <c r="F54" i="4"/>
  <c r="E54" i="4"/>
  <c r="G53" i="4"/>
  <c r="F53" i="4"/>
  <c r="E53" i="4"/>
  <c r="N51" i="4"/>
  <c r="K51" i="4"/>
  <c r="J51" i="4"/>
  <c r="N50" i="4"/>
  <c r="K50" i="4"/>
  <c r="J50" i="4"/>
  <c r="N49" i="4"/>
  <c r="K49" i="4"/>
  <c r="J49" i="4"/>
  <c r="N48" i="4"/>
  <c r="K48" i="4"/>
  <c r="J48" i="4"/>
  <c r="N47" i="4"/>
  <c r="K47" i="4"/>
  <c r="J47" i="4"/>
  <c r="N46" i="4"/>
  <c r="K46" i="4"/>
  <c r="J46" i="4"/>
  <c r="N45" i="4"/>
  <c r="K45" i="4"/>
  <c r="J45" i="4"/>
  <c r="N44" i="4"/>
  <c r="K44" i="4"/>
  <c r="J44" i="4"/>
  <c r="N43" i="4"/>
  <c r="K43" i="4"/>
  <c r="J43" i="4"/>
  <c r="N42" i="4"/>
  <c r="K42" i="4"/>
  <c r="J42" i="4"/>
  <c r="K41" i="4"/>
  <c r="J41" i="4"/>
  <c r="N40" i="4"/>
  <c r="K40" i="4"/>
  <c r="J40" i="4"/>
  <c r="N39" i="4"/>
  <c r="K39" i="4"/>
  <c r="J39" i="4"/>
  <c r="N38" i="4"/>
  <c r="K38" i="4"/>
  <c r="J38" i="4"/>
  <c r="N37" i="4"/>
  <c r="K37" i="4"/>
  <c r="J37" i="4"/>
  <c r="N36" i="4"/>
  <c r="K36" i="4"/>
  <c r="J36" i="4"/>
  <c r="N35" i="4"/>
  <c r="N34" i="4"/>
  <c r="N33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N23" i="4"/>
  <c r="K23" i="4"/>
  <c r="J23" i="4"/>
  <c r="N22" i="4"/>
  <c r="K22" i="4"/>
  <c r="J22" i="4"/>
  <c r="N21" i="4"/>
  <c r="K21" i="4"/>
  <c r="J21" i="4"/>
  <c r="N20" i="4"/>
  <c r="K20" i="4"/>
  <c r="J20" i="4"/>
  <c r="N19" i="4"/>
  <c r="K19" i="4"/>
  <c r="J19" i="4"/>
  <c r="N18" i="4"/>
  <c r="K18" i="4"/>
  <c r="J18" i="4"/>
  <c r="N17" i="4"/>
  <c r="K17" i="4"/>
  <c r="J17" i="4"/>
  <c r="N16" i="4"/>
  <c r="K16" i="4"/>
  <c r="J16" i="4"/>
  <c r="N15" i="4"/>
  <c r="K15" i="4"/>
  <c r="J15" i="4"/>
  <c r="N14" i="4"/>
  <c r="K14" i="4"/>
  <c r="J14" i="4"/>
  <c r="N13" i="4"/>
  <c r="K13" i="4"/>
  <c r="J13" i="4"/>
  <c r="N12" i="4"/>
  <c r="K12" i="4"/>
  <c r="J12" i="4"/>
  <c r="N11" i="4"/>
  <c r="K11" i="4"/>
  <c r="J11" i="4"/>
  <c r="N10" i="4"/>
  <c r="K10" i="4"/>
  <c r="J10" i="4"/>
  <c r="N9" i="4"/>
  <c r="K9" i="4"/>
  <c r="J9" i="4"/>
  <c r="N8" i="4"/>
  <c r="K8" i="4"/>
  <c r="J8" i="4"/>
  <c r="N7" i="4"/>
  <c r="N6" i="4"/>
  <c r="N5" i="4"/>
  <c r="L121" i="4" l="1"/>
  <c r="L122" i="4"/>
  <c r="L97" i="4"/>
  <c r="L148" i="4"/>
  <c r="L160" i="4"/>
  <c r="N54" i="4"/>
  <c r="L68" i="4"/>
  <c r="L177" i="4"/>
  <c r="L70" i="4"/>
  <c r="L43" i="4"/>
  <c r="L44" i="4"/>
  <c r="L48" i="4"/>
  <c r="L36" i="4"/>
  <c r="L67" i="4"/>
  <c r="L101" i="4"/>
  <c r="L69" i="4"/>
  <c r="L163" i="4"/>
  <c r="L8" i="4"/>
  <c r="L76" i="4"/>
  <c r="L135" i="4"/>
  <c r="L186" i="4"/>
  <c r="L106" i="4"/>
  <c r="L132" i="4"/>
  <c r="L73" i="4"/>
  <c r="L95" i="4"/>
  <c r="L154" i="4"/>
  <c r="L162" i="4"/>
  <c r="L40" i="4"/>
  <c r="L159" i="4"/>
  <c r="L181" i="4"/>
  <c r="L37" i="4"/>
  <c r="L71" i="4"/>
  <c r="J29" i="4"/>
  <c r="L96" i="4"/>
  <c r="L120" i="4"/>
  <c r="L127" i="4"/>
  <c r="L100" i="4"/>
  <c r="L107" i="4"/>
  <c r="L21" i="4"/>
  <c r="L151" i="4"/>
  <c r="L188" i="4"/>
  <c r="L11" i="4"/>
  <c r="L22" i="4"/>
  <c r="L98" i="4"/>
  <c r="L105" i="4"/>
  <c r="L129" i="4"/>
  <c r="L149" i="4"/>
  <c r="N53" i="4"/>
  <c r="L66" i="4"/>
  <c r="L94" i="4"/>
  <c r="L185" i="4"/>
  <c r="L12" i="4"/>
  <c r="L16" i="4"/>
  <c r="L75" i="4"/>
  <c r="L123" i="4"/>
  <c r="L182" i="4"/>
  <c r="J57" i="4"/>
  <c r="L41" i="4"/>
  <c r="L180" i="4"/>
  <c r="L20" i="4"/>
  <c r="J54" i="4"/>
  <c r="L38" i="4"/>
  <c r="L65" i="4"/>
  <c r="L161" i="4"/>
  <c r="L14" i="4"/>
  <c r="L17" i="4"/>
  <c r="L39" i="4"/>
  <c r="L79" i="4"/>
  <c r="L155" i="4"/>
  <c r="J82" i="4"/>
  <c r="L124" i="4"/>
  <c r="L77" i="4"/>
  <c r="L128" i="4"/>
  <c r="L189" i="4"/>
  <c r="K54" i="4"/>
  <c r="N192" i="4"/>
  <c r="J28" i="4"/>
  <c r="L9" i="4"/>
  <c r="N57" i="4"/>
  <c r="L46" i="4"/>
  <c r="L49" i="4"/>
  <c r="L133" i="4"/>
  <c r="L153" i="4"/>
  <c r="N193" i="4"/>
  <c r="L15" i="4"/>
  <c r="L23" i="4"/>
  <c r="K57" i="4"/>
  <c r="L47" i="4"/>
  <c r="L74" i="4"/>
  <c r="N109" i="4"/>
  <c r="L93" i="4"/>
  <c r="L126" i="4"/>
  <c r="L131" i="4"/>
  <c r="L156" i="4"/>
  <c r="L183" i="4"/>
  <c r="L13" i="4"/>
  <c r="L45" i="4"/>
  <c r="J81" i="4"/>
  <c r="L72" i="4"/>
  <c r="L78" i="4"/>
  <c r="K109" i="4"/>
  <c r="L99" i="4"/>
  <c r="L102" i="4"/>
  <c r="L104" i="4"/>
  <c r="L184" i="4"/>
  <c r="N82" i="4"/>
  <c r="L92" i="4"/>
  <c r="L130" i="4"/>
  <c r="L152" i="4"/>
  <c r="K82" i="4"/>
  <c r="K83" i="4"/>
  <c r="L18" i="4"/>
  <c r="L50" i="4"/>
  <c r="J56" i="4"/>
  <c r="K84" i="4"/>
  <c r="K191" i="4"/>
  <c r="K193" i="4"/>
  <c r="L10" i="4"/>
  <c r="J25" i="4"/>
  <c r="L42" i="4"/>
  <c r="J53" i="4"/>
  <c r="K56" i="4"/>
  <c r="N81" i="4"/>
  <c r="J85" i="4"/>
  <c r="N141" i="4"/>
  <c r="J167" i="4"/>
  <c r="J27" i="4"/>
  <c r="J83" i="4"/>
  <c r="K29" i="4"/>
  <c r="K85" i="4"/>
  <c r="N195" i="4"/>
  <c r="N83" i="4"/>
  <c r="N169" i="4"/>
  <c r="J169" i="4"/>
  <c r="L19" i="4"/>
  <c r="J26" i="4"/>
  <c r="J55" i="4"/>
  <c r="L51" i="4"/>
  <c r="J112" i="4"/>
  <c r="J110" i="4"/>
  <c r="J113" i="4"/>
  <c r="J111" i="4"/>
  <c r="J109" i="4"/>
  <c r="J166" i="4"/>
  <c r="K55" i="4"/>
  <c r="K53" i="4"/>
  <c r="L64" i="4"/>
  <c r="N29" i="4"/>
  <c r="N55" i="4"/>
  <c r="N56" i="4"/>
  <c r="J84" i="4"/>
  <c r="K81" i="4"/>
  <c r="K110" i="4"/>
  <c r="N194" i="4"/>
  <c r="K195" i="4"/>
  <c r="N85" i="4"/>
  <c r="J168" i="4"/>
  <c r="J165" i="4"/>
  <c r="L157" i="4"/>
  <c r="L187" i="4"/>
  <c r="L178" i="4"/>
  <c r="K25" i="4"/>
  <c r="N25" i="4"/>
  <c r="K26" i="4"/>
  <c r="N26" i="4"/>
  <c r="K27" i="4"/>
  <c r="N27" i="4"/>
  <c r="K28" i="4"/>
  <c r="N28" i="4"/>
  <c r="N84" i="4"/>
  <c r="N113" i="4"/>
  <c r="N112" i="4"/>
  <c r="N111" i="4"/>
  <c r="N110" i="4"/>
  <c r="L103" i="4"/>
  <c r="L158" i="4"/>
  <c r="K194" i="4"/>
  <c r="L125" i="4"/>
  <c r="K192" i="4"/>
  <c r="K113" i="4"/>
  <c r="K112" i="4"/>
  <c r="K111" i="4"/>
  <c r="J141" i="4"/>
  <c r="L134" i="4"/>
  <c r="L150" i="4"/>
  <c r="J195" i="4"/>
  <c r="L179" i="4"/>
  <c r="N191" i="4"/>
  <c r="K141" i="4"/>
  <c r="K140" i="4"/>
  <c r="K139" i="4"/>
  <c r="K138" i="4"/>
  <c r="K137" i="4"/>
  <c r="K169" i="4"/>
  <c r="K168" i="4"/>
  <c r="K167" i="4"/>
  <c r="K166" i="4"/>
  <c r="K165" i="4"/>
  <c r="N165" i="4"/>
  <c r="N166" i="4"/>
  <c r="N167" i="4"/>
  <c r="N168" i="4"/>
  <c r="J191" i="4"/>
  <c r="J192" i="4"/>
  <c r="J193" i="4"/>
  <c r="J194" i="4"/>
  <c r="J137" i="4"/>
  <c r="J138" i="4"/>
  <c r="J139" i="4"/>
  <c r="J140" i="4"/>
  <c r="N137" i="4"/>
  <c r="N138" i="4"/>
  <c r="N139" i="4"/>
  <c r="N140" i="4"/>
  <c r="L25" i="4" l="1"/>
  <c r="L113" i="4"/>
  <c r="L29" i="4"/>
  <c r="L56" i="4"/>
  <c r="L55" i="4"/>
  <c r="L110" i="4"/>
  <c r="L137" i="4"/>
  <c r="L165" i="4"/>
  <c r="L192" i="4"/>
  <c r="L193" i="4"/>
  <c r="L26" i="4"/>
  <c r="L27" i="4"/>
  <c r="L28" i="4"/>
  <c r="L138" i="4"/>
  <c r="L168" i="4"/>
  <c r="L112" i="4"/>
  <c r="L85" i="4"/>
  <c r="L84" i="4"/>
  <c r="L83" i="4"/>
  <c r="L82" i="4"/>
  <c r="L81" i="4"/>
  <c r="L111" i="4"/>
  <c r="L53" i="4"/>
  <c r="L167" i="4"/>
  <c r="L141" i="4"/>
  <c r="L54" i="4"/>
  <c r="L195" i="4"/>
  <c r="L191" i="4"/>
  <c r="L194" i="4"/>
  <c r="L140" i="4"/>
  <c r="L109" i="4"/>
  <c r="L166" i="4"/>
  <c r="L139" i="4"/>
  <c r="L57" i="4"/>
  <c r="L169" i="4"/>
</calcChain>
</file>

<file path=xl/sharedStrings.xml><?xml version="1.0" encoding="utf-8"?>
<sst xmlns="http://schemas.openxmlformats.org/spreadsheetml/2006/main" count="428" uniqueCount="38">
  <si>
    <t>ebit</t>
  </si>
  <si>
    <t>sic</t>
  </si>
  <si>
    <t>WR</t>
  </si>
  <si>
    <t>WESTAR ENERGY INC</t>
  </si>
  <si>
    <t>ALE</t>
  </si>
  <si>
    <t>ALLETE INC</t>
  </si>
  <si>
    <t>GXP</t>
  </si>
  <si>
    <t>GREAT PLAINS ENERGY INC</t>
  </si>
  <si>
    <t>OGE</t>
  </si>
  <si>
    <t>OGE ENERGY CORP</t>
  </si>
  <si>
    <t>DUK</t>
  </si>
  <si>
    <t>DUKE ENERGY CORP</t>
  </si>
  <si>
    <t>PNW</t>
  </si>
  <si>
    <t>PINNACLE WEST CAPITAL CORP</t>
  </si>
  <si>
    <t>NST</t>
  </si>
  <si>
    <t>NSTAR</t>
  </si>
  <si>
    <t>fyear</t>
  </si>
  <si>
    <t>tic</t>
  </si>
  <si>
    <t>conm</t>
  </si>
  <si>
    <t>revt</t>
  </si>
  <si>
    <t>Average</t>
  </si>
  <si>
    <t>StdDev</t>
  </si>
  <si>
    <t>Max</t>
  </si>
  <si>
    <t>Min</t>
  </si>
  <si>
    <t>5-year average EBIT</t>
  </si>
  <si>
    <t>5-year SD</t>
  </si>
  <si>
    <t>5-year CV of EBIT</t>
  </si>
  <si>
    <t xml:space="preserve">Median </t>
  </si>
  <si>
    <t xml:space="preserve">EBIT Growth </t>
  </si>
  <si>
    <t>WESTAR ENERGY</t>
  </si>
  <si>
    <t>Pinnacle West Corp</t>
  </si>
  <si>
    <t>OGE Energy Corp</t>
  </si>
  <si>
    <t>Great Plains Energy</t>
  </si>
  <si>
    <t>Duke Energy Corp</t>
  </si>
  <si>
    <t>Allette inc.</t>
  </si>
  <si>
    <t>EBIT/Sales</t>
  </si>
  <si>
    <t>APPENDIX I - U.S. data and calculations for Figure 7 and Table 8</t>
  </si>
  <si>
    <t>CV (EBIT/Sales)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</si>
</sst>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6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8"/>
  <sheetViews>
    <sheetView tabSelected="1" topLeftCell="A158" workbookViewId="0">
      <selection activeCell="C198" sqref="C198"/>
    </sheetView>
  </sheetViews>
  <sheetFormatPr defaultRowHeight="14.5" x14ac:dyDescent="0.35"/>
  <cols>
    <col min="2" max="2" width="11.81640625" bestFit="1" customWidth="1"/>
    <col min="3" max="3" width="46.453125" bestFit="1" customWidth="1"/>
    <col min="4" max="4" width="10.36328125" customWidth="1"/>
    <col min="5" max="5" width="15.08984375" bestFit="1" customWidth="1"/>
    <col min="10" max="10" width="17.36328125" bestFit="1" customWidth="1"/>
    <col min="11" max="11" width="11.81640625" bestFit="1" customWidth="1"/>
    <col min="12" max="12" width="15.1796875" bestFit="1" customWidth="1"/>
    <col min="14" max="14" width="12.453125" bestFit="1" customWidth="1"/>
    <col min="17" max="17" width="21.6328125" bestFit="1" customWidth="1"/>
    <col min="18" max="18" width="17.36328125" bestFit="1" customWidth="1"/>
    <col min="19" max="20" width="15.1796875" bestFit="1" customWidth="1"/>
    <col min="23" max="23" width="12.453125" bestFit="1" customWidth="1"/>
    <col min="25" max="25" width="18.26953125" bestFit="1" customWidth="1"/>
    <col min="26" max="26" width="17.7265625" bestFit="1" customWidth="1"/>
    <col min="27" max="27" width="11.7265625" bestFit="1" customWidth="1"/>
  </cols>
  <sheetData>
    <row r="1" spans="1:27" x14ac:dyDescent="0.35">
      <c r="C1" s="1" t="s">
        <v>36</v>
      </c>
    </row>
    <row r="2" spans="1:27" x14ac:dyDescent="0.35">
      <c r="K2" t="s">
        <v>34</v>
      </c>
      <c r="S2" s="1"/>
      <c r="Z2" s="1"/>
    </row>
    <row r="3" spans="1:27" x14ac:dyDescent="0.35">
      <c r="A3" t="s">
        <v>16</v>
      </c>
      <c r="B3" t="s">
        <v>17</v>
      </c>
      <c r="C3" t="s">
        <v>18</v>
      </c>
      <c r="D3" t="s">
        <v>35</v>
      </c>
      <c r="E3" t="s">
        <v>0</v>
      </c>
      <c r="F3" t="s">
        <v>19</v>
      </c>
      <c r="G3" t="s">
        <v>1</v>
      </c>
      <c r="J3" s="1" t="s">
        <v>24</v>
      </c>
      <c r="K3" s="1" t="s">
        <v>25</v>
      </c>
      <c r="L3" s="1" t="s">
        <v>26</v>
      </c>
      <c r="N3" s="1" t="s">
        <v>28</v>
      </c>
      <c r="Q3" s="1"/>
      <c r="R3" s="1"/>
      <c r="S3" s="1"/>
      <c r="T3" s="1"/>
      <c r="W3" s="1"/>
      <c r="Z3" s="1"/>
      <c r="AA3" s="1"/>
    </row>
    <row r="4" spans="1:27" x14ac:dyDescent="0.35">
      <c r="A4">
        <v>1995</v>
      </c>
      <c r="B4" t="s">
        <v>4</v>
      </c>
      <c r="C4" t="s">
        <v>5</v>
      </c>
      <c r="D4">
        <f>E4/F4</f>
        <v>0.17655905943702949</v>
      </c>
      <c r="E4">
        <v>111.053</v>
      </c>
      <c r="F4">
        <v>628.98500000000001</v>
      </c>
      <c r="G4">
        <v>4931</v>
      </c>
      <c r="Y4" s="1"/>
    </row>
    <row r="5" spans="1:27" x14ac:dyDescent="0.35">
      <c r="A5">
        <v>1996</v>
      </c>
      <c r="B5" t="s">
        <v>4</v>
      </c>
      <c r="C5" t="s">
        <v>5</v>
      </c>
      <c r="D5">
        <f>E5/F5</f>
        <v>0.19502956682503284</v>
      </c>
      <c r="E5">
        <v>155.70400000000001</v>
      </c>
      <c r="F5">
        <v>798.36099999999988</v>
      </c>
      <c r="G5">
        <v>4931</v>
      </c>
      <c r="N5">
        <f>(E5-E4)/E4</f>
        <v>0.4020692822346088</v>
      </c>
      <c r="Y5" s="3"/>
      <c r="Z5" s="4"/>
      <c r="AA5" s="4"/>
    </row>
    <row r="6" spans="1:27" x14ac:dyDescent="0.35">
      <c r="A6">
        <v>1997</v>
      </c>
      <c r="B6" t="s">
        <v>4</v>
      </c>
      <c r="C6" t="s">
        <v>5</v>
      </c>
      <c r="D6">
        <f>E6/F6</f>
        <v>0.21771754955762124</v>
      </c>
      <c r="E6">
        <v>194.4</v>
      </c>
      <c r="F6">
        <v>892.9</v>
      </c>
      <c r="G6">
        <v>4931</v>
      </c>
      <c r="N6">
        <f>(E6-E5)/E5</f>
        <v>0.24852283820582641</v>
      </c>
      <c r="Y6" s="3"/>
      <c r="Z6" s="4"/>
      <c r="AA6" s="4"/>
    </row>
    <row r="7" spans="1:27" x14ac:dyDescent="0.35">
      <c r="A7">
        <v>1998</v>
      </c>
      <c r="B7" t="s">
        <v>4</v>
      </c>
      <c r="C7" t="s">
        <v>5</v>
      </c>
      <c r="D7">
        <f>E7/F7</f>
        <v>0.2168919605650981</v>
      </c>
      <c r="E7">
        <v>213.4</v>
      </c>
      <c r="F7">
        <v>983.9</v>
      </c>
      <c r="G7">
        <v>4931</v>
      </c>
      <c r="N7">
        <f>(E7-E6)/E6</f>
        <v>9.7736625514403291E-2</v>
      </c>
      <c r="Y7" s="3"/>
      <c r="Z7" s="4"/>
      <c r="AA7" s="4"/>
    </row>
    <row r="8" spans="1:27" x14ac:dyDescent="0.35">
      <c r="A8">
        <v>1999</v>
      </c>
      <c r="B8" t="s">
        <v>4</v>
      </c>
      <c r="C8" t="s">
        <v>5</v>
      </c>
      <c r="D8">
        <f>E8/F8</f>
        <v>0.17802607076350091</v>
      </c>
      <c r="E8">
        <v>191.2</v>
      </c>
      <c r="F8">
        <v>1074</v>
      </c>
      <c r="G8">
        <v>4931</v>
      </c>
      <c r="J8">
        <f>AVERAGE(E4:E8)</f>
        <v>173.15140000000002</v>
      </c>
      <c r="K8">
        <f>STDEV(E4:E8)</f>
        <v>40.490208122458441</v>
      </c>
      <c r="L8">
        <f t="shared" ref="L8:L23" si="0">K8/J8</f>
        <v>0.23384279955263679</v>
      </c>
      <c r="N8">
        <f>(E8-E7)/E7</f>
        <v>-0.10402999062792885</v>
      </c>
      <c r="Y8" s="3"/>
      <c r="Z8" s="4"/>
      <c r="AA8" s="4"/>
    </row>
    <row r="9" spans="1:27" x14ac:dyDescent="0.35">
      <c r="A9">
        <v>2000</v>
      </c>
      <c r="B9" t="s">
        <v>4</v>
      </c>
      <c r="C9" t="s">
        <v>5</v>
      </c>
      <c r="D9">
        <f>E9/F9</f>
        <v>0.24575528098844163</v>
      </c>
      <c r="E9">
        <v>308.3</v>
      </c>
      <c r="F9">
        <v>1254.5</v>
      </c>
      <c r="G9">
        <v>4931</v>
      </c>
      <c r="J9">
        <f>AVERAGE(E5:E9)</f>
        <v>212.60079999999999</v>
      </c>
      <c r="K9">
        <f>STDEV(E5:E9)</f>
        <v>57.414033155666843</v>
      </c>
      <c r="L9">
        <f t="shared" si="0"/>
        <v>0.270055583777986</v>
      </c>
      <c r="N9">
        <f>(E9-E8)/E8</f>
        <v>0.61244769874477001</v>
      </c>
      <c r="Q9" s="1"/>
      <c r="R9" s="1"/>
      <c r="S9" s="1"/>
      <c r="T9" s="1"/>
      <c r="W9" s="1"/>
      <c r="Z9" s="4"/>
      <c r="AA9" s="4"/>
    </row>
    <row r="10" spans="1:27" x14ac:dyDescent="0.35">
      <c r="A10">
        <v>2001</v>
      </c>
      <c r="B10" t="s">
        <v>4</v>
      </c>
      <c r="C10" t="s">
        <v>5</v>
      </c>
      <c r="D10">
        <f>E10/F10</f>
        <v>0.1944387087893179</v>
      </c>
      <c r="E10">
        <v>282.5</v>
      </c>
      <c r="F10">
        <v>1452.9</v>
      </c>
      <c r="G10" s="1">
        <v>4911</v>
      </c>
      <c r="J10">
        <f>AVERAGE(E6:E10)</f>
        <v>237.95999999999998</v>
      </c>
      <c r="K10">
        <f>STDEV(E6:E10)</f>
        <v>53.895018322661414</v>
      </c>
      <c r="L10">
        <f t="shared" si="0"/>
        <v>0.22648772198126332</v>
      </c>
      <c r="N10">
        <f>(E10-E9)/E9</f>
        <v>-8.3684722672721409E-2</v>
      </c>
      <c r="Z10" s="4"/>
      <c r="AA10" s="4"/>
    </row>
    <row r="11" spans="1:27" x14ac:dyDescent="0.35">
      <c r="A11">
        <v>2002</v>
      </c>
      <c r="B11" t="s">
        <v>4</v>
      </c>
      <c r="C11" t="s">
        <v>5</v>
      </c>
      <c r="D11">
        <f>E11/F11</f>
        <v>0.17620727075420509</v>
      </c>
      <c r="E11">
        <v>259.8</v>
      </c>
      <c r="F11">
        <v>1474.4</v>
      </c>
      <c r="G11" s="1">
        <v>4911</v>
      </c>
      <c r="J11">
        <f>AVERAGE(E7:E11)</f>
        <v>251.04000000000002</v>
      </c>
      <c r="K11">
        <f>STDEV(E7:E11)</f>
        <v>48.329007852427651</v>
      </c>
      <c r="L11">
        <f t="shared" si="0"/>
        <v>0.19251516830954288</v>
      </c>
      <c r="N11">
        <f>(E11-E10)/E10</f>
        <v>-8.0353982300884919E-2</v>
      </c>
      <c r="Y11" s="1"/>
      <c r="Z11" s="4"/>
      <c r="AA11" s="4"/>
    </row>
    <row r="12" spans="1:27" x14ac:dyDescent="0.35">
      <c r="A12">
        <v>2003</v>
      </c>
      <c r="B12" t="s">
        <v>4</v>
      </c>
      <c r="C12" t="s">
        <v>5</v>
      </c>
      <c r="D12">
        <f>E12/F12</f>
        <v>0.1906568051077818</v>
      </c>
      <c r="E12">
        <v>301.60000000000002</v>
      </c>
      <c r="F12">
        <v>1581.9</v>
      </c>
      <c r="G12" s="1">
        <v>4911</v>
      </c>
      <c r="J12">
        <f>AVERAGE(E8:E12)</f>
        <v>268.68</v>
      </c>
      <c r="K12">
        <f>STDEV(E8:E12)</f>
        <v>47.239993649449019</v>
      </c>
      <c r="L12">
        <f t="shared" si="0"/>
        <v>0.17582251618821282</v>
      </c>
      <c r="N12">
        <f>(E12-E11)/E11</f>
        <v>0.16089299461123946</v>
      </c>
      <c r="Y12" s="3"/>
      <c r="Z12" s="4"/>
      <c r="AA12" s="4"/>
    </row>
    <row r="13" spans="1:27" x14ac:dyDescent="0.35">
      <c r="A13">
        <v>2004</v>
      </c>
      <c r="B13" t="s">
        <v>4</v>
      </c>
      <c r="C13" t="s">
        <v>5</v>
      </c>
      <c r="D13">
        <f>E13/F13</f>
        <v>0.11671546446632952</v>
      </c>
      <c r="E13">
        <v>87.7</v>
      </c>
      <c r="F13">
        <v>751.4</v>
      </c>
      <c r="G13">
        <v>4931</v>
      </c>
      <c r="J13">
        <f>AVERAGE(E9:E13)</f>
        <v>247.97999999999996</v>
      </c>
      <c r="K13">
        <f>STDEV(E9:E13)</f>
        <v>91.5623121158483</v>
      </c>
      <c r="L13">
        <f t="shared" si="0"/>
        <v>0.36923264826134494</v>
      </c>
      <c r="N13">
        <f>(E13-E12)/E12</f>
        <v>-0.70921750663129979</v>
      </c>
      <c r="Y13" s="3"/>
      <c r="Z13" s="4"/>
      <c r="AA13" s="4"/>
    </row>
    <row r="14" spans="1:27" x14ac:dyDescent="0.35">
      <c r="A14">
        <v>2005</v>
      </c>
      <c r="B14" t="s">
        <v>4</v>
      </c>
      <c r="C14" t="s">
        <v>5</v>
      </c>
      <c r="D14">
        <f>E14/F14</f>
        <v>6.2652563059397884E-2</v>
      </c>
      <c r="E14">
        <v>46.2</v>
      </c>
      <c r="F14">
        <v>737.4</v>
      </c>
      <c r="G14">
        <v>4931</v>
      </c>
      <c r="J14">
        <f>AVERAGE(E10:E14)</f>
        <v>195.56</v>
      </c>
      <c r="K14">
        <f>STDEV(E10:E14)</f>
        <v>119.23926786088551</v>
      </c>
      <c r="L14">
        <f t="shared" si="0"/>
        <v>0.60973239855228833</v>
      </c>
      <c r="N14">
        <f>(E14-E13)/E13</f>
        <v>-0.47320410490307868</v>
      </c>
      <c r="Y14" s="3"/>
      <c r="Z14" s="4"/>
      <c r="AA14" s="4"/>
    </row>
    <row r="15" spans="1:27" x14ac:dyDescent="0.35">
      <c r="A15">
        <v>2006</v>
      </c>
      <c r="B15" t="s">
        <v>4</v>
      </c>
      <c r="C15" t="s">
        <v>5</v>
      </c>
      <c r="D15">
        <f>E15/F15</f>
        <v>0.20284187198539955</v>
      </c>
      <c r="E15">
        <v>155.6</v>
      </c>
      <c r="F15">
        <v>767.1</v>
      </c>
      <c r="G15">
        <v>4931</v>
      </c>
      <c r="J15">
        <f>AVERAGE(E11:E15)</f>
        <v>170.18000000000004</v>
      </c>
      <c r="K15">
        <f>STDEV(E11:E15)</f>
        <v>109.18966068268547</v>
      </c>
      <c r="L15">
        <f t="shared" si="0"/>
        <v>0.6416127669684184</v>
      </c>
      <c r="N15">
        <f>(E15-E14)/E14</f>
        <v>2.3679653679653678</v>
      </c>
      <c r="Q15" s="1"/>
      <c r="R15" s="1"/>
      <c r="S15" s="1"/>
      <c r="T15" s="1"/>
      <c r="W15" s="1"/>
      <c r="Y15" s="3"/>
      <c r="Z15" s="4"/>
      <c r="AA15" s="4"/>
    </row>
    <row r="16" spans="1:27" x14ac:dyDescent="0.35">
      <c r="A16">
        <v>2007</v>
      </c>
      <c r="B16" t="s">
        <v>4</v>
      </c>
      <c r="C16" t="s">
        <v>5</v>
      </c>
      <c r="D16">
        <f>E16/F16</f>
        <v>0.19223001069264578</v>
      </c>
      <c r="E16">
        <v>161.79999999999995</v>
      </c>
      <c r="F16">
        <v>841.7</v>
      </c>
      <c r="G16">
        <v>4931</v>
      </c>
      <c r="J16">
        <f>AVERAGE(E12:E16)</f>
        <v>150.57999999999998</v>
      </c>
      <c r="K16">
        <f>STDEV(E12:E16)</f>
        <v>97.220378522200789</v>
      </c>
      <c r="L16">
        <f t="shared" si="0"/>
        <v>0.6456393845278311</v>
      </c>
      <c r="N16">
        <f>(E16-E15)/E15</f>
        <v>3.9845758354755532E-2</v>
      </c>
      <c r="Y16" s="3"/>
      <c r="Z16" s="4"/>
      <c r="AA16" s="4"/>
    </row>
    <row r="17" spans="1:27" x14ac:dyDescent="0.35">
      <c r="A17">
        <v>2008</v>
      </c>
      <c r="B17" t="s">
        <v>4</v>
      </c>
      <c r="C17" t="s">
        <v>5</v>
      </c>
      <c r="D17">
        <f>E17/F17</f>
        <v>0.19063670411985023</v>
      </c>
      <c r="E17">
        <v>152.70000000000005</v>
      </c>
      <c r="F17">
        <v>801</v>
      </c>
      <c r="G17">
        <v>4931</v>
      </c>
      <c r="J17">
        <f>AVERAGE(E13:E17)</f>
        <v>120.8</v>
      </c>
      <c r="K17">
        <f>STDEV(E13:E17)</f>
        <v>51.406273936164638</v>
      </c>
      <c r="L17">
        <f t="shared" si="0"/>
        <v>0.42554862529937615</v>
      </c>
      <c r="N17">
        <f>(E17-E16)/E16</f>
        <v>-5.6242274412854829E-2</v>
      </c>
      <c r="Z17" s="4"/>
      <c r="AA17" s="4"/>
    </row>
    <row r="18" spans="1:27" x14ac:dyDescent="0.35">
      <c r="A18">
        <v>2009</v>
      </c>
      <c r="B18" t="s">
        <v>4</v>
      </c>
      <c r="C18" t="s">
        <v>5</v>
      </c>
      <c r="D18">
        <f>E18/F18</f>
        <v>0.16506389145040179</v>
      </c>
      <c r="E18">
        <v>125.3</v>
      </c>
      <c r="F18">
        <v>759.1</v>
      </c>
      <c r="G18">
        <v>4931</v>
      </c>
      <c r="J18">
        <f>AVERAGE(E14:E18)</f>
        <v>128.32</v>
      </c>
      <c r="K18">
        <f>STDEV(E14:E18)</f>
        <v>47.990384453554874</v>
      </c>
      <c r="L18">
        <f t="shared" si="0"/>
        <v>0.37398990378393765</v>
      </c>
      <c r="N18">
        <f>(E18-E17)/E17</f>
        <v>-0.17943680419122487</v>
      </c>
      <c r="Y18" s="1"/>
      <c r="Z18" s="4"/>
      <c r="AA18" s="4"/>
    </row>
    <row r="19" spans="1:27" x14ac:dyDescent="0.35">
      <c r="A19">
        <v>2010</v>
      </c>
      <c r="B19" t="s">
        <v>4</v>
      </c>
      <c r="C19" t="s">
        <v>5</v>
      </c>
      <c r="D19">
        <f>E19/F19</f>
        <v>0.17466622531170697</v>
      </c>
      <c r="E19">
        <v>158.30000000000001</v>
      </c>
      <c r="F19">
        <v>906.3</v>
      </c>
      <c r="G19">
        <v>4931</v>
      </c>
      <c r="J19">
        <f>AVERAGE(E15:E19)</f>
        <v>150.74</v>
      </c>
      <c r="K19">
        <f>STDEV(E15:E19)</f>
        <v>14.61276838932308</v>
      </c>
      <c r="L19">
        <f t="shared" si="0"/>
        <v>9.6940217522376804E-2</v>
      </c>
      <c r="N19">
        <f>(E19-E18)/E18</f>
        <v>0.26336791699920203</v>
      </c>
      <c r="Y19" s="3"/>
      <c r="Z19" s="4"/>
      <c r="AA19" s="4"/>
    </row>
    <row r="20" spans="1:27" x14ac:dyDescent="0.35">
      <c r="A20">
        <v>2011</v>
      </c>
      <c r="B20" t="s">
        <v>4</v>
      </c>
      <c r="C20" t="s">
        <v>5</v>
      </c>
      <c r="D20">
        <f>E20/F20</f>
        <v>0.18616677440206847</v>
      </c>
      <c r="E20">
        <v>172.79999999999995</v>
      </c>
      <c r="F20">
        <v>928.2</v>
      </c>
      <c r="G20">
        <v>4931</v>
      </c>
      <c r="J20">
        <f>AVERAGE(E16:E20)</f>
        <v>154.18</v>
      </c>
      <c r="K20">
        <f>STDEV(E16:E20)</f>
        <v>17.734063268185206</v>
      </c>
      <c r="L20">
        <f t="shared" si="0"/>
        <v>0.11502181390702559</v>
      </c>
      <c r="N20">
        <f>(E20-E19)/E19</f>
        <v>9.1598231206569444E-2</v>
      </c>
      <c r="Y20" s="3"/>
      <c r="Z20" s="4"/>
      <c r="AA20" s="4"/>
    </row>
    <row r="21" spans="1:27" x14ac:dyDescent="0.35">
      <c r="A21">
        <v>2012</v>
      </c>
      <c r="B21" t="s">
        <v>4</v>
      </c>
      <c r="C21" t="s">
        <v>5</v>
      </c>
      <c r="D21">
        <f>E21/F21</f>
        <v>0.18789013732833956</v>
      </c>
      <c r="E21">
        <v>180.6</v>
      </c>
      <c r="F21">
        <v>961.2</v>
      </c>
      <c r="G21">
        <v>4931</v>
      </c>
      <c r="J21">
        <f>AVERAGE(E17:E21)</f>
        <v>157.94</v>
      </c>
      <c r="K21">
        <f>STDEV(E17:E21)</f>
        <v>21.373184133394691</v>
      </c>
      <c r="L21">
        <f t="shared" si="0"/>
        <v>0.13532470642899005</v>
      </c>
      <c r="N21">
        <f>(E21-E20)/E20</f>
        <v>4.5138888888889131E-2</v>
      </c>
      <c r="Q21" s="1"/>
      <c r="R21" s="1"/>
      <c r="S21" s="1"/>
      <c r="T21" s="1"/>
      <c r="W21" s="1"/>
      <c r="Y21" s="3"/>
      <c r="Z21" s="4"/>
      <c r="AA21" s="4"/>
    </row>
    <row r="22" spans="1:27" x14ac:dyDescent="0.35">
      <c r="A22">
        <v>2013</v>
      </c>
      <c r="B22" t="s">
        <v>4</v>
      </c>
      <c r="C22" t="s">
        <v>5</v>
      </c>
      <c r="D22">
        <f>E22/F22</f>
        <v>0.1803809897879026</v>
      </c>
      <c r="E22">
        <v>183.7</v>
      </c>
      <c r="F22">
        <v>1018.4</v>
      </c>
      <c r="G22">
        <v>4931</v>
      </c>
      <c r="J22">
        <f>AVERAGE(E18:E22)</f>
        <v>164.14000000000001</v>
      </c>
      <c r="K22">
        <f>STDEV(E18:E22)</f>
        <v>23.828407416358957</v>
      </c>
      <c r="L22">
        <f t="shared" si="0"/>
        <v>0.14517124050419736</v>
      </c>
      <c r="N22">
        <f>(E22-E21)/E21</f>
        <v>1.7165005537098529E-2</v>
      </c>
      <c r="Y22" s="3"/>
      <c r="Z22" s="4"/>
      <c r="AA22" s="4"/>
    </row>
    <row r="23" spans="1:27" x14ac:dyDescent="0.35">
      <c r="A23">
        <v>2014</v>
      </c>
      <c r="B23" t="s">
        <v>4</v>
      </c>
      <c r="C23" t="s">
        <v>5</v>
      </c>
      <c r="D23">
        <f>E23/F23</f>
        <v>0.19088669950738918</v>
      </c>
      <c r="E23">
        <v>217</v>
      </c>
      <c r="F23">
        <v>1136.8</v>
      </c>
      <c r="G23">
        <v>4931</v>
      </c>
      <c r="J23">
        <f>AVERAGE(E19:E23)</f>
        <v>182.47999999999996</v>
      </c>
      <c r="K23">
        <f>STDEV(E19:E23)</f>
        <v>21.650796752082936</v>
      </c>
      <c r="L23">
        <f t="shared" si="0"/>
        <v>0.1186475052174646</v>
      </c>
      <c r="N23">
        <f>(E23-E22)/E22</f>
        <v>0.18127381600435499</v>
      </c>
      <c r="Y23" s="3"/>
      <c r="Z23" s="4"/>
      <c r="AA23" s="4"/>
    </row>
    <row r="24" spans="1:27" x14ac:dyDescent="0.35">
      <c r="D24" t="s">
        <v>35</v>
      </c>
      <c r="E24" t="s">
        <v>0</v>
      </c>
      <c r="F24" t="s">
        <v>19</v>
      </c>
      <c r="G24" t="s">
        <v>1</v>
      </c>
      <c r="Z24" s="4"/>
      <c r="AA24" s="4"/>
    </row>
    <row r="25" spans="1:27" x14ac:dyDescent="0.35">
      <c r="C25" s="1" t="s">
        <v>20</v>
      </c>
      <c r="D25">
        <f t="shared" ref="D25" si="1">AVERAGE(D4:D23)</f>
        <v>0.18207068024497303</v>
      </c>
      <c r="E25">
        <f t="shared" ref="E25:G25" si="2">AVERAGE(E4:E23)</f>
        <v>182.98284999999998</v>
      </c>
      <c r="F25">
        <f t="shared" si="2"/>
        <v>987.52229999999997</v>
      </c>
      <c r="G25">
        <f t="shared" si="2"/>
        <v>4928</v>
      </c>
      <c r="I25" s="1" t="s">
        <v>20</v>
      </c>
      <c r="J25">
        <f>AVERAGE(J4:J23)</f>
        <v>185.39576249999999</v>
      </c>
      <c r="K25">
        <f>AVERAGE(K4:K23)</f>
        <v>53.948484914584228</v>
      </c>
      <c r="L25">
        <f>AVERAGE(L4:L23)</f>
        <v>0.29847406254893077</v>
      </c>
      <c r="N25">
        <f>AVERAGE(N4:N23)</f>
        <v>0.14957131781721539</v>
      </c>
      <c r="Y25" s="1"/>
      <c r="Z25" s="4"/>
      <c r="AA25" s="4"/>
    </row>
    <row r="26" spans="1:27" x14ac:dyDescent="0.35">
      <c r="C26" s="1" t="s">
        <v>27</v>
      </c>
      <c r="D26">
        <f t="shared" ref="D26" si="3">MEDIAN(D4:D23)</f>
        <v>0.18926342072409491</v>
      </c>
      <c r="E26">
        <f t="shared" ref="E26:G26" si="4">MEDIAN(E4:E23)</f>
        <v>176.7</v>
      </c>
      <c r="F26">
        <f t="shared" si="4"/>
        <v>917.25</v>
      </c>
      <c r="G26">
        <f t="shared" si="4"/>
        <v>4931</v>
      </c>
      <c r="I26" s="1" t="s">
        <v>27</v>
      </c>
      <c r="J26">
        <f>MEDIAN(J4:J23)</f>
        <v>171.66570000000002</v>
      </c>
      <c r="K26">
        <f>MEDIAN(K4:K23)</f>
        <v>48.159696152991259</v>
      </c>
      <c r="L26">
        <f>MEDIAN(L4:L23)</f>
        <v>0.23016526076695004</v>
      </c>
      <c r="N26">
        <f>MEDIAN(N4:N23)</f>
        <v>4.5138888888889131E-2</v>
      </c>
      <c r="Y26" s="3"/>
      <c r="Z26" s="4"/>
      <c r="AA26" s="4"/>
    </row>
    <row r="27" spans="1:27" x14ac:dyDescent="0.35">
      <c r="C27" s="1" t="s">
        <v>21</v>
      </c>
      <c r="D27">
        <f t="shared" ref="D27" si="5">STDEV(D4:D23)</f>
        <v>3.7437659257328469E-2</v>
      </c>
      <c r="E27">
        <f t="shared" ref="E27:G27" si="6">STDEV(E4:E23)</f>
        <v>67.950301708229887</v>
      </c>
      <c r="F27">
        <f t="shared" si="6"/>
        <v>268.34216242859139</v>
      </c>
      <c r="G27">
        <f t="shared" si="6"/>
        <v>7.326950970650465</v>
      </c>
      <c r="I27" s="1" t="s">
        <v>21</v>
      </c>
      <c r="J27">
        <f>STDEV(J4:J23)</f>
        <v>45.593897132034101</v>
      </c>
      <c r="K27">
        <f>STDEV(K4:K23)</f>
        <v>33.450167676444785</v>
      </c>
      <c r="L27">
        <f>STDEV(L4:L23)</f>
        <v>0.19238368888276469</v>
      </c>
      <c r="N27">
        <f>STDEV(N4:N23)</f>
        <v>0.61088469093322673</v>
      </c>
      <c r="Q27" s="1"/>
      <c r="R27" s="1"/>
      <c r="S27" s="1"/>
      <c r="T27" s="1"/>
      <c r="W27" s="1"/>
      <c r="Y27" s="3"/>
      <c r="Z27" s="4"/>
      <c r="AA27" s="4"/>
    </row>
    <row r="28" spans="1:27" x14ac:dyDescent="0.35">
      <c r="C28" s="1" t="s">
        <v>22</v>
      </c>
      <c r="D28">
        <f t="shared" ref="D28" si="7">MAX(D4:D23)</f>
        <v>0.24575528098844163</v>
      </c>
      <c r="E28">
        <f t="shared" ref="E28:G28" si="8">MAX(E4:E23)</f>
        <v>308.3</v>
      </c>
      <c r="F28">
        <f t="shared" si="8"/>
        <v>1581.9</v>
      </c>
      <c r="G28">
        <f t="shared" si="8"/>
        <v>4931</v>
      </c>
      <c r="I28" s="1" t="s">
        <v>22</v>
      </c>
      <c r="J28">
        <f>MAX(J4:J23)</f>
        <v>268.68</v>
      </c>
      <c r="K28">
        <f>MAX(K4:K23)</f>
        <v>119.23926786088551</v>
      </c>
      <c r="L28">
        <f>MAX(L4:L23)</f>
        <v>0.6456393845278311</v>
      </c>
      <c r="N28">
        <f>MAX(N4:N23)</f>
        <v>2.3679653679653678</v>
      </c>
      <c r="Q28" s="1"/>
      <c r="V28" s="1"/>
      <c r="Y28" s="3"/>
      <c r="Z28" s="4"/>
      <c r="AA28" s="4"/>
    </row>
    <row r="29" spans="1:27" x14ac:dyDescent="0.35">
      <c r="C29" s="1" t="s">
        <v>23</v>
      </c>
      <c r="D29">
        <f t="shared" ref="D29" si="9">MIN(D4:D23)</f>
        <v>6.2652563059397884E-2</v>
      </c>
      <c r="E29">
        <f t="shared" ref="E29:G29" si="10">MIN(E4:E23)</f>
        <v>46.2</v>
      </c>
      <c r="F29">
        <f t="shared" si="10"/>
        <v>628.98500000000001</v>
      </c>
      <c r="G29">
        <f t="shared" si="10"/>
        <v>4911</v>
      </c>
      <c r="I29" s="1" t="s">
        <v>23</v>
      </c>
      <c r="J29">
        <f>MIN(J4:J23)</f>
        <v>120.8</v>
      </c>
      <c r="K29">
        <f>MIN(K4:K23)</f>
        <v>14.61276838932308</v>
      </c>
      <c r="L29">
        <f>MIN(L4:L23)</f>
        <v>9.6940217522376804E-2</v>
      </c>
      <c r="N29">
        <f>MIN(N4:N23)</f>
        <v>-0.70921750663129979</v>
      </c>
      <c r="Q29" s="1"/>
      <c r="V29" s="1"/>
      <c r="Y29" s="3"/>
      <c r="Z29" s="4"/>
      <c r="AA29" s="4"/>
    </row>
    <row r="30" spans="1:27" x14ac:dyDescent="0.35">
      <c r="C30" s="1" t="s">
        <v>37</v>
      </c>
      <c r="D30">
        <f>D27/D25</f>
        <v>0.20562157073811516</v>
      </c>
      <c r="I30" s="1"/>
      <c r="K30" t="s">
        <v>33</v>
      </c>
      <c r="Q30" s="1"/>
      <c r="V30" s="1"/>
      <c r="Y30" s="3"/>
      <c r="Z30" s="4"/>
      <c r="AA30" s="4"/>
    </row>
    <row r="31" spans="1:27" x14ac:dyDescent="0.35">
      <c r="D31" t="s">
        <v>35</v>
      </c>
      <c r="J31" s="1" t="s">
        <v>24</v>
      </c>
      <c r="K31" s="1" t="s">
        <v>25</v>
      </c>
      <c r="L31" s="1" t="s">
        <v>26</v>
      </c>
      <c r="N31" s="1" t="s">
        <v>28</v>
      </c>
      <c r="Q31" s="1"/>
      <c r="V31" s="1"/>
      <c r="Z31" s="4"/>
      <c r="AA31" s="4"/>
    </row>
    <row r="32" spans="1:27" x14ac:dyDescent="0.35">
      <c r="A32">
        <v>1995</v>
      </c>
      <c r="B32" t="s">
        <v>10</v>
      </c>
      <c r="C32" t="s">
        <v>11</v>
      </c>
      <c r="D32">
        <f>E32/F32</f>
        <v>0.31438878487406891</v>
      </c>
      <c r="E32">
        <v>1470.297</v>
      </c>
      <c r="F32">
        <v>4676.6840000000002</v>
      </c>
      <c r="G32">
        <v>4911</v>
      </c>
      <c r="Q32" s="1"/>
      <c r="V32" s="1"/>
      <c r="Y32" s="1"/>
      <c r="Z32" s="4"/>
      <c r="AA32" s="4"/>
    </row>
    <row r="33" spans="1:27" x14ac:dyDescent="0.35">
      <c r="A33">
        <v>1996</v>
      </c>
      <c r="B33" t="s">
        <v>10</v>
      </c>
      <c r="C33" t="s">
        <v>11</v>
      </c>
      <c r="D33">
        <f>E33/F33</f>
        <v>0.31289206559179722</v>
      </c>
      <c r="E33">
        <v>1488.732</v>
      </c>
      <c r="F33">
        <v>4757.972999999999</v>
      </c>
      <c r="G33">
        <v>4911</v>
      </c>
      <c r="N33">
        <f>(E33-E32)/E32</f>
        <v>1.2538283081581439E-2</v>
      </c>
      <c r="Q33" s="1"/>
      <c r="V33" s="1"/>
      <c r="Y33" s="3"/>
      <c r="Z33" s="4"/>
      <c r="AA33" s="4"/>
    </row>
    <row r="34" spans="1:27" x14ac:dyDescent="0.35">
      <c r="A34">
        <v>1997</v>
      </c>
      <c r="B34" t="s">
        <v>10</v>
      </c>
      <c r="C34" t="s">
        <v>11</v>
      </c>
      <c r="D34">
        <f>E34/F34</f>
        <v>0.12926072626121032</v>
      </c>
      <c r="E34">
        <v>2108.1</v>
      </c>
      <c r="F34">
        <v>16308.897999999996</v>
      </c>
      <c r="G34">
        <v>4911</v>
      </c>
      <c r="N34">
        <f>(E34-E33)/E33</f>
        <v>0.41603727198716756</v>
      </c>
      <c r="Q34" s="1"/>
      <c r="R34" s="1"/>
      <c r="S34" s="1"/>
      <c r="T34" s="1"/>
      <c r="W34" s="1"/>
      <c r="Y34" s="3"/>
      <c r="Z34" s="4"/>
      <c r="AA34" s="4"/>
    </row>
    <row r="35" spans="1:27" x14ac:dyDescent="0.35">
      <c r="A35">
        <v>1998</v>
      </c>
      <c r="B35" t="s">
        <v>10</v>
      </c>
      <c r="C35" t="s">
        <v>11</v>
      </c>
      <c r="D35">
        <f>E35/F35</f>
        <v>0.15031232254400909</v>
      </c>
      <c r="E35">
        <v>2647</v>
      </c>
      <c r="F35">
        <v>17610</v>
      </c>
      <c r="G35">
        <v>4911</v>
      </c>
      <c r="N35">
        <f>(E35-E34)/E34</f>
        <v>0.25563303448603014</v>
      </c>
      <c r="Y35" s="3"/>
      <c r="Z35" s="4"/>
      <c r="AA35" s="4"/>
    </row>
    <row r="36" spans="1:27" x14ac:dyDescent="0.35">
      <c r="A36">
        <v>1999</v>
      </c>
      <c r="B36" t="s">
        <v>10</v>
      </c>
      <c r="C36" t="s">
        <v>11</v>
      </c>
      <c r="D36">
        <f>E36/F36</f>
        <v>9.3965596541256552E-2</v>
      </c>
      <c r="E36">
        <v>2043</v>
      </c>
      <c r="F36">
        <v>21742</v>
      </c>
      <c r="G36">
        <v>4911</v>
      </c>
      <c r="J36">
        <f>AVERAGE(E32:E36)</f>
        <v>1951.4258000000002</v>
      </c>
      <c r="K36">
        <f>STDEV(E32:E36)</f>
        <v>490.49122864348851</v>
      </c>
      <c r="L36">
        <f t="shared" ref="L36:L51" si="11">K36/J36</f>
        <v>0.25135018131024428</v>
      </c>
      <c r="N36">
        <f>(E36-E35)/E35</f>
        <v>-0.22818284850774462</v>
      </c>
      <c r="Y36" s="3"/>
      <c r="Z36" s="4"/>
      <c r="AA36" s="4"/>
    </row>
    <row r="37" spans="1:27" x14ac:dyDescent="0.35">
      <c r="A37">
        <v>2000</v>
      </c>
      <c r="B37" t="s">
        <v>10</v>
      </c>
      <c r="C37" t="s">
        <v>11</v>
      </c>
      <c r="D37">
        <f>E37/F37</f>
        <v>8.2067428594794628E-2</v>
      </c>
      <c r="E37">
        <v>4014</v>
      </c>
      <c r="F37">
        <v>48911</v>
      </c>
      <c r="G37">
        <v>4911</v>
      </c>
      <c r="J37">
        <f>AVERAGE(E33:E37)</f>
        <v>2460.1664000000001</v>
      </c>
      <c r="K37">
        <f>STDEV(E33:E37)</f>
        <v>960.59473756876207</v>
      </c>
      <c r="L37">
        <f t="shared" si="11"/>
        <v>0.39045925412555915</v>
      </c>
      <c r="N37">
        <f>(E37-E36)/E36</f>
        <v>0.96475770925110127</v>
      </c>
      <c r="Z37" s="4"/>
      <c r="AA37" s="4"/>
    </row>
    <row r="38" spans="1:27" x14ac:dyDescent="0.35">
      <c r="A38">
        <v>2001</v>
      </c>
      <c r="B38" t="s">
        <v>10</v>
      </c>
      <c r="C38" t="s">
        <v>11</v>
      </c>
      <c r="D38">
        <f>E38/F38</f>
        <v>7.1525805421575384E-2</v>
      </c>
      <c r="E38">
        <v>4256</v>
      </c>
      <c r="F38">
        <v>59503</v>
      </c>
      <c r="G38">
        <v>4911</v>
      </c>
      <c r="J38">
        <f>AVERAGE(E34:E38)</f>
        <v>3013.62</v>
      </c>
      <c r="K38">
        <f>STDEV(E34:E38)</f>
        <v>1053.654128260313</v>
      </c>
      <c r="L38">
        <f t="shared" si="11"/>
        <v>0.34963071928787076</v>
      </c>
      <c r="N38">
        <f>(E38-E37)/E37</f>
        <v>6.0288988540109618E-2</v>
      </c>
    </row>
    <row r="39" spans="1:27" x14ac:dyDescent="0.35">
      <c r="A39">
        <v>2002</v>
      </c>
      <c r="B39" t="s">
        <v>10</v>
      </c>
      <c r="C39" t="s">
        <v>11</v>
      </c>
      <c r="D39">
        <f>E39/F39</f>
        <v>0.18317052927280852</v>
      </c>
      <c r="E39">
        <v>2869</v>
      </c>
      <c r="F39">
        <v>15663</v>
      </c>
      <c r="G39">
        <v>4911</v>
      </c>
      <c r="J39">
        <f>AVERAGE(E35:E39)</f>
        <v>3165.8</v>
      </c>
      <c r="K39">
        <f>STDEV(E35:E39)</f>
        <v>938.86937323570169</v>
      </c>
      <c r="L39">
        <f t="shared" si="11"/>
        <v>0.29656623072705213</v>
      </c>
      <c r="N39">
        <f>(E39-E38)/E38</f>
        <v>-0.32589285714285715</v>
      </c>
      <c r="Z39" s="1"/>
    </row>
    <row r="40" spans="1:27" x14ac:dyDescent="0.35">
      <c r="A40">
        <v>2003</v>
      </c>
      <c r="B40" t="s">
        <v>10</v>
      </c>
      <c r="C40" t="s">
        <v>11</v>
      </c>
      <c r="D40">
        <f>E40/F40</f>
        <v>-1.0968673828653968E-2</v>
      </c>
      <c r="E40">
        <v>-243</v>
      </c>
      <c r="F40">
        <v>22154</v>
      </c>
      <c r="G40" s="1">
        <v>4931</v>
      </c>
      <c r="J40">
        <f>AVERAGE(E36:E40)</f>
        <v>2587.8000000000002</v>
      </c>
      <c r="K40">
        <f>STDEV(E36:E40)</f>
        <v>1817.0200053934464</v>
      </c>
      <c r="L40">
        <f t="shared" si="11"/>
        <v>0.70214854524825965</v>
      </c>
      <c r="N40">
        <f>(E40-E39)/E39</f>
        <v>-1.0846985012199373</v>
      </c>
      <c r="Z40" s="1"/>
      <c r="AA40" s="1"/>
    </row>
    <row r="41" spans="1:27" x14ac:dyDescent="0.35">
      <c r="A41">
        <v>2004</v>
      </c>
      <c r="B41" t="s">
        <v>10</v>
      </c>
      <c r="C41" t="s">
        <v>11</v>
      </c>
      <c r="D41">
        <f>E41/F41</f>
        <v>0.147980269297427</v>
      </c>
      <c r="E41">
        <v>3330</v>
      </c>
      <c r="F41">
        <v>22503</v>
      </c>
      <c r="G41" s="1">
        <v>4931</v>
      </c>
      <c r="J41">
        <f>AVERAGE(E37:E41)</f>
        <v>2845.2</v>
      </c>
      <c r="K41">
        <f>STDEV(E37:E41)</f>
        <v>1811.6999475630614</v>
      </c>
      <c r="L41">
        <f t="shared" si="11"/>
        <v>0.63675662433679936</v>
      </c>
      <c r="N41">
        <f>(E41-E40)/-E40</f>
        <v>14.703703703703704</v>
      </c>
      <c r="Y41" s="1"/>
      <c r="Z41" s="4"/>
      <c r="AA41" s="4"/>
    </row>
    <row r="42" spans="1:27" x14ac:dyDescent="0.35">
      <c r="A42">
        <v>2005</v>
      </c>
      <c r="B42" t="s">
        <v>10</v>
      </c>
      <c r="C42" t="s">
        <v>11</v>
      </c>
      <c r="D42">
        <f>E42/F42</f>
        <v>0.32449540188701781</v>
      </c>
      <c r="E42">
        <v>5434</v>
      </c>
      <c r="F42">
        <v>16746</v>
      </c>
      <c r="G42" s="1">
        <v>4931</v>
      </c>
      <c r="J42">
        <f>AVERAGE(E38:E42)</f>
        <v>3129.2</v>
      </c>
      <c r="K42">
        <f>STDEV(E38:E42)</f>
        <v>2124.9434580712964</v>
      </c>
      <c r="L42">
        <f t="shared" si="11"/>
        <v>0.67906923752757786</v>
      </c>
      <c r="N42">
        <f>(E42-E41)/E41</f>
        <v>0.63183183183183178</v>
      </c>
      <c r="Q42" s="1"/>
      <c r="R42" s="1"/>
      <c r="S42" s="1"/>
      <c r="T42" s="1"/>
      <c r="W42" s="1"/>
      <c r="Y42" s="1"/>
      <c r="Z42" s="4"/>
      <c r="AA42" s="4"/>
    </row>
    <row r="43" spans="1:27" x14ac:dyDescent="0.35">
      <c r="A43">
        <v>2006</v>
      </c>
      <c r="B43" t="s">
        <v>10</v>
      </c>
      <c r="C43" t="s">
        <v>11</v>
      </c>
      <c r="D43">
        <f>E43/F43</f>
        <v>0.27759483667017915</v>
      </c>
      <c r="E43">
        <v>4215</v>
      </c>
      <c r="F43">
        <v>15184</v>
      </c>
      <c r="G43" s="1">
        <v>4931</v>
      </c>
      <c r="J43">
        <f>AVERAGE(E39:E43)</f>
        <v>3121</v>
      </c>
      <c r="K43">
        <f>STDEV(E39:E43)</f>
        <v>2119.5805009482419</v>
      </c>
      <c r="L43">
        <f t="shared" si="11"/>
        <v>0.67913505317149692</v>
      </c>
      <c r="N43">
        <f>(E43-E42)/E42</f>
        <v>-0.22432830327567169</v>
      </c>
      <c r="Y43" s="1"/>
      <c r="Z43" s="4"/>
      <c r="AA43" s="4"/>
    </row>
    <row r="44" spans="1:27" x14ac:dyDescent="0.35">
      <c r="A44">
        <v>2007</v>
      </c>
      <c r="B44" t="s">
        <v>10</v>
      </c>
      <c r="C44" t="s">
        <v>11</v>
      </c>
      <c r="D44">
        <f>E44/F44</f>
        <v>0.23522012578616353</v>
      </c>
      <c r="E44">
        <v>2992</v>
      </c>
      <c r="F44">
        <v>12720</v>
      </c>
      <c r="G44" s="1">
        <v>4931</v>
      </c>
      <c r="J44">
        <f>AVERAGE(E40:E44)</f>
        <v>3145.6</v>
      </c>
      <c r="K44">
        <f>STDEV(E40:E44)</f>
        <v>2116.6363173677241</v>
      </c>
      <c r="L44">
        <f t="shared" si="11"/>
        <v>0.67288794422931208</v>
      </c>
      <c r="N44">
        <f>(E44-E43)/E43</f>
        <v>-0.29015421115065243</v>
      </c>
      <c r="Y44" s="1"/>
      <c r="Z44" s="4"/>
      <c r="AA44" s="4"/>
    </row>
    <row r="45" spans="1:27" x14ac:dyDescent="0.35">
      <c r="A45">
        <v>2008</v>
      </c>
      <c r="B45" t="s">
        <v>10</v>
      </c>
      <c r="C45" t="s">
        <v>11</v>
      </c>
      <c r="D45">
        <f>E45/F45</f>
        <v>0.20632997652759899</v>
      </c>
      <c r="E45">
        <v>2725</v>
      </c>
      <c r="F45">
        <v>13207</v>
      </c>
      <c r="G45" s="1">
        <v>4931</v>
      </c>
      <c r="J45">
        <f>AVERAGE(E41:E45)</f>
        <v>3739.2</v>
      </c>
      <c r="K45">
        <f>STDEV(E41:E45)</f>
        <v>1101.4861324592332</v>
      </c>
      <c r="L45">
        <f t="shared" si="11"/>
        <v>0.29457802002012012</v>
      </c>
      <c r="N45">
        <f>(E45-E44)/E44</f>
        <v>-8.9237967914438499E-2</v>
      </c>
    </row>
    <row r="46" spans="1:27" x14ac:dyDescent="0.35">
      <c r="A46">
        <v>2009</v>
      </c>
      <c r="B46" t="s">
        <v>10</v>
      </c>
      <c r="C46" t="s">
        <v>11</v>
      </c>
      <c r="D46">
        <f>E46/F46</f>
        <v>0.2103526824287173</v>
      </c>
      <c r="E46">
        <v>2678</v>
      </c>
      <c r="F46">
        <v>12731</v>
      </c>
      <c r="G46" s="1">
        <v>4931</v>
      </c>
      <c r="J46">
        <f>AVERAGE(E42:E46)</f>
        <v>3608.8</v>
      </c>
      <c r="K46">
        <f>STDEV(E42:E46)</f>
        <v>1196.5332005422997</v>
      </c>
      <c r="L46">
        <f t="shared" si="11"/>
        <v>0.33155985384124909</v>
      </c>
      <c r="N46">
        <f>(E46-E45)/E45</f>
        <v>-1.7247706422018349E-2</v>
      </c>
      <c r="Z46" s="1"/>
    </row>
    <row r="47" spans="1:27" x14ac:dyDescent="0.35">
      <c r="A47">
        <v>2010</v>
      </c>
      <c r="B47" t="s">
        <v>10</v>
      </c>
      <c r="C47" t="s">
        <v>11</v>
      </c>
      <c r="D47">
        <f>E47/F47</f>
        <v>0.22540639013452915</v>
      </c>
      <c r="E47">
        <v>3217</v>
      </c>
      <c r="F47">
        <v>14272</v>
      </c>
      <c r="G47" s="1">
        <v>4931</v>
      </c>
      <c r="J47">
        <f>AVERAGE(E43:E47)</f>
        <v>3165.4</v>
      </c>
      <c r="K47">
        <f>STDEV(E43:E47)</f>
        <v>625.67987022118643</v>
      </c>
      <c r="L47">
        <f t="shared" si="11"/>
        <v>0.19766218178466746</v>
      </c>
      <c r="N47">
        <f>(E47-E46)/E46</f>
        <v>0.20126960418222553</v>
      </c>
      <c r="Z47" s="1"/>
      <c r="AA47" s="1"/>
    </row>
    <row r="48" spans="1:27" x14ac:dyDescent="0.35">
      <c r="A48">
        <v>2011</v>
      </c>
      <c r="B48" t="s">
        <v>10</v>
      </c>
      <c r="C48" t="s">
        <v>11</v>
      </c>
      <c r="D48">
        <f>E48/F48</f>
        <v>0.24020923669901575</v>
      </c>
      <c r="E48">
        <v>3490</v>
      </c>
      <c r="F48">
        <v>14529</v>
      </c>
      <c r="G48" s="1">
        <v>4931</v>
      </c>
      <c r="J48">
        <f>AVERAGE(E44:E48)</f>
        <v>3020.4</v>
      </c>
      <c r="K48">
        <f>STDEV(E44:E48)</f>
        <v>340.76428803500045</v>
      </c>
      <c r="L48">
        <f t="shared" si="11"/>
        <v>0.1128209137978415</v>
      </c>
      <c r="N48">
        <f>(E48-E47)/E47</f>
        <v>8.4861672365557972E-2</v>
      </c>
      <c r="Y48" s="1"/>
      <c r="Z48" s="4"/>
      <c r="AA48" s="4"/>
    </row>
    <row r="49" spans="1:27" x14ac:dyDescent="0.35">
      <c r="A49">
        <v>2012</v>
      </c>
      <c r="B49" t="s">
        <v>10</v>
      </c>
      <c r="C49" t="s">
        <v>11</v>
      </c>
      <c r="D49">
        <f>E49/F49</f>
        <v>0.19720750101916021</v>
      </c>
      <c r="E49">
        <v>3870</v>
      </c>
      <c r="F49">
        <v>19624</v>
      </c>
      <c r="G49" s="1">
        <v>4931</v>
      </c>
      <c r="J49">
        <f>AVERAGE(E45:E49)</f>
        <v>3196</v>
      </c>
      <c r="K49">
        <f>STDEV(E45:E49)</f>
        <v>507.76914045656616</v>
      </c>
      <c r="L49">
        <f t="shared" si="11"/>
        <v>0.15887645195762395</v>
      </c>
      <c r="N49">
        <f>(E49-E48)/E48</f>
        <v>0.10888252148997135</v>
      </c>
      <c r="Q49" s="1"/>
      <c r="R49" s="1"/>
      <c r="S49" s="1"/>
      <c r="T49" s="1"/>
      <c r="W49" s="1"/>
      <c r="Y49" s="1"/>
      <c r="Z49" s="4"/>
      <c r="AA49" s="4"/>
    </row>
    <row r="50" spans="1:27" x14ac:dyDescent="0.35">
      <c r="A50">
        <v>2013</v>
      </c>
      <c r="B50" t="s">
        <v>10</v>
      </c>
      <c r="C50" t="s">
        <v>11</v>
      </c>
      <c r="D50">
        <f>E50/F50</f>
        <v>0.22624139476149741</v>
      </c>
      <c r="E50">
        <v>5554</v>
      </c>
      <c r="F50">
        <v>24549</v>
      </c>
      <c r="G50" s="1">
        <v>4931</v>
      </c>
      <c r="J50">
        <f>AVERAGE(E46:E50)</f>
        <v>3761.8</v>
      </c>
      <c r="K50">
        <f>STDEV(E46:E50)</f>
        <v>1091.9011860053999</v>
      </c>
      <c r="L50">
        <f t="shared" si="11"/>
        <v>0.29026029719958529</v>
      </c>
      <c r="N50">
        <f>(E50-E49)/E49</f>
        <v>0.4351421188630491</v>
      </c>
      <c r="Y50" s="1"/>
      <c r="Z50" s="4"/>
      <c r="AA50" s="4"/>
    </row>
    <row r="51" spans="1:27" x14ac:dyDescent="0.35">
      <c r="A51">
        <v>2014</v>
      </c>
      <c r="B51" t="s">
        <v>10</v>
      </c>
      <c r="C51" t="s">
        <v>11</v>
      </c>
      <c r="D51">
        <f>E51/F51</f>
        <v>0.2435854575846218</v>
      </c>
      <c r="E51">
        <v>5829</v>
      </c>
      <c r="F51">
        <v>23930</v>
      </c>
      <c r="G51" s="1">
        <v>4931</v>
      </c>
      <c r="J51">
        <f>AVERAGE(E47:E51)</f>
        <v>4392</v>
      </c>
      <c r="K51">
        <f>STDEV(E47:E51)</f>
        <v>1212.6341162939464</v>
      </c>
      <c r="L51">
        <f t="shared" si="11"/>
        <v>0.27610066400135391</v>
      </c>
      <c r="N51">
        <f>(E51-E50)/E50</f>
        <v>4.951386388188693E-2</v>
      </c>
      <c r="Y51" s="1"/>
      <c r="Z51" s="4"/>
      <c r="AA51" s="4"/>
    </row>
    <row r="52" spans="1:27" x14ac:dyDescent="0.35">
      <c r="D52" t="s">
        <v>35</v>
      </c>
      <c r="E52" t="s">
        <v>0</v>
      </c>
      <c r="F52" t="s">
        <v>19</v>
      </c>
      <c r="G52" t="s">
        <v>1</v>
      </c>
    </row>
    <row r="53" spans="1:27" x14ac:dyDescent="0.35">
      <c r="C53" s="1" t="s">
        <v>20</v>
      </c>
      <c r="D53">
        <f t="shared" ref="D53" si="12">AVERAGE(D32:D51)</f>
        <v>0.19306189290343972</v>
      </c>
      <c r="E53">
        <f t="shared" ref="E53:G53" si="13">AVERAGE(E32:E51)</f>
        <v>3199.3564500000002</v>
      </c>
      <c r="F53">
        <f t="shared" si="13"/>
        <v>20066.07775</v>
      </c>
      <c r="G53">
        <f t="shared" si="13"/>
        <v>4923</v>
      </c>
      <c r="I53" s="1" t="s">
        <v>20</v>
      </c>
      <c r="J53">
        <f>AVERAGE(J32:J51)</f>
        <v>3143.9632625000004</v>
      </c>
      <c r="K53">
        <f>AVERAGE(K32:K51)</f>
        <v>1219.3911019416043</v>
      </c>
      <c r="L53">
        <f>AVERAGE(L32:L51)</f>
        <v>0.39499138578541326</v>
      </c>
      <c r="N53">
        <f>AVERAGE(N32:N51)</f>
        <v>0.8244588530542577</v>
      </c>
      <c r="Q53" s="1"/>
      <c r="R53" s="1"/>
      <c r="S53" s="1"/>
      <c r="T53" s="1"/>
      <c r="U53" s="1"/>
      <c r="V53" s="1"/>
      <c r="W53" s="1"/>
      <c r="Y53" s="3"/>
      <c r="Z53" s="4"/>
      <c r="AA53" s="4"/>
    </row>
    <row r="54" spans="1:27" x14ac:dyDescent="0.35">
      <c r="C54" s="1" t="s">
        <v>27</v>
      </c>
      <c r="D54">
        <f t="shared" ref="D54" si="14">MEDIAN(D32:D51)</f>
        <v>0.20834132947815814</v>
      </c>
      <c r="E54">
        <f t="shared" ref="E54:G54" si="15">MEDIAN(E32:E51)</f>
        <v>3104.5</v>
      </c>
      <c r="F54">
        <f t="shared" si="15"/>
        <v>16527.448999999997</v>
      </c>
      <c r="G54">
        <f t="shared" si="15"/>
        <v>4931</v>
      </c>
      <c r="I54" s="1" t="s">
        <v>27</v>
      </c>
      <c r="J54">
        <f>MEDIAN(J32:J51)</f>
        <v>3137.3999999999996</v>
      </c>
      <c r="K54">
        <f>MEDIAN(K32:K51)</f>
        <v>1096.6936592323166</v>
      </c>
      <c r="L54">
        <f>MEDIAN(L32:L51)</f>
        <v>0.31406304228415061</v>
      </c>
      <c r="N54">
        <f>MEDIAN(N32:N51)</f>
        <v>6.0288988540109618E-2</v>
      </c>
      <c r="Y54" s="3"/>
    </row>
    <row r="55" spans="1:27" x14ac:dyDescent="0.35">
      <c r="C55" s="1" t="s">
        <v>21</v>
      </c>
      <c r="D55">
        <f t="shared" ref="D55" si="16">STDEV(D32:D51)</f>
        <v>8.8632826790487521E-2</v>
      </c>
      <c r="E55">
        <f t="shared" ref="E55:G55" si="17">STDEV(E32:E51)</f>
        <v>1487.9170881488371</v>
      </c>
      <c r="F55">
        <f t="shared" si="17"/>
        <v>12978.199698559458</v>
      </c>
      <c r="G55">
        <f t="shared" si="17"/>
        <v>10.052493799000692</v>
      </c>
      <c r="I55" s="1" t="s">
        <v>21</v>
      </c>
      <c r="J55">
        <f>STDEV(J32:J51)</f>
        <v>567.723412575775</v>
      </c>
      <c r="K55">
        <f>STDEV(K32:K51)</f>
        <v>606.04973202486894</v>
      </c>
      <c r="L55">
        <f>STDEV(L32:L51)</f>
        <v>0.20613555328108737</v>
      </c>
      <c r="N55">
        <f>STDEV(N32:N51)</f>
        <v>3.3877653051934664</v>
      </c>
      <c r="Q55" s="1"/>
      <c r="R55" s="1"/>
      <c r="S55" s="1"/>
      <c r="T55" s="1"/>
      <c r="W55" s="1"/>
      <c r="Y55" s="3"/>
      <c r="Z55" s="4"/>
      <c r="AA55" s="4"/>
    </row>
    <row r="56" spans="1:27" x14ac:dyDescent="0.35">
      <c r="C56" s="1" t="s">
        <v>22</v>
      </c>
      <c r="D56">
        <f t="shared" ref="D56" si="18">MAX(D32:D51)</f>
        <v>0.32449540188701781</v>
      </c>
      <c r="E56">
        <f t="shared" ref="E56:G56" si="19">MAX(E32:E51)</f>
        <v>5829</v>
      </c>
      <c r="F56">
        <f t="shared" si="19"/>
        <v>59503</v>
      </c>
      <c r="G56">
        <f t="shared" si="19"/>
        <v>4931</v>
      </c>
      <c r="I56" s="1" t="s">
        <v>22</v>
      </c>
      <c r="J56">
        <f>MAX(J32:J51)</f>
        <v>4392</v>
      </c>
      <c r="K56">
        <f>MAX(K32:K51)</f>
        <v>2124.9434580712964</v>
      </c>
      <c r="L56">
        <f>MAX(L32:L51)</f>
        <v>0.70214854524825965</v>
      </c>
      <c r="N56">
        <f>MAX(N32:N51)</f>
        <v>14.703703703703704</v>
      </c>
      <c r="Y56" s="3"/>
      <c r="Z56" s="4"/>
      <c r="AA56" s="4"/>
    </row>
    <row r="57" spans="1:27" x14ac:dyDescent="0.35">
      <c r="C57" s="1" t="s">
        <v>23</v>
      </c>
      <c r="D57">
        <f t="shared" ref="D57" si="20">MIN(D32:D51)</f>
        <v>-1.0968673828653968E-2</v>
      </c>
      <c r="E57">
        <f t="shared" ref="E57:G57" si="21">MIN(E32:E51)</f>
        <v>-243</v>
      </c>
      <c r="F57">
        <f t="shared" si="21"/>
        <v>4676.6840000000002</v>
      </c>
      <c r="G57">
        <f t="shared" si="21"/>
        <v>4911</v>
      </c>
      <c r="I57" s="1" t="s">
        <v>23</v>
      </c>
      <c r="J57">
        <f>MIN(J32:J51)</f>
        <v>1951.4258000000002</v>
      </c>
      <c r="K57">
        <f>MIN(K32:K51)</f>
        <v>340.76428803500045</v>
      </c>
      <c r="L57">
        <f>MIN(L32:L51)</f>
        <v>0.1128209137978415</v>
      </c>
      <c r="N57">
        <f>MIN(N32:N51)</f>
        <v>-1.0846985012199373</v>
      </c>
      <c r="Z57" s="4"/>
      <c r="AA57" s="4"/>
    </row>
    <row r="58" spans="1:27" x14ac:dyDescent="0.35">
      <c r="C58" s="1" t="s">
        <v>37</v>
      </c>
      <c r="D58">
        <f>D55/D53</f>
        <v>0.45909021950187445</v>
      </c>
      <c r="I58" s="1"/>
      <c r="K58" t="s">
        <v>32</v>
      </c>
    </row>
    <row r="59" spans="1:27" x14ac:dyDescent="0.35">
      <c r="D59" t="s">
        <v>35</v>
      </c>
      <c r="J59" s="1" t="s">
        <v>24</v>
      </c>
      <c r="K59" s="1" t="s">
        <v>25</v>
      </c>
      <c r="L59" s="1" t="s">
        <v>26</v>
      </c>
      <c r="N59" s="1" t="s">
        <v>28</v>
      </c>
    </row>
    <row r="60" spans="1:27" x14ac:dyDescent="0.35">
      <c r="A60">
        <v>1995</v>
      </c>
      <c r="B60" t="s">
        <v>6</v>
      </c>
      <c r="C60" t="s">
        <v>7</v>
      </c>
      <c r="D60">
        <f>E60/F60</f>
        <v>0.27752425348917265</v>
      </c>
      <c r="E60">
        <v>245.874</v>
      </c>
      <c r="F60">
        <v>885.95500000000015</v>
      </c>
      <c r="G60">
        <v>4911</v>
      </c>
    </row>
    <row r="61" spans="1:27" x14ac:dyDescent="0.35">
      <c r="A61">
        <v>1996</v>
      </c>
      <c r="B61" t="s">
        <v>6</v>
      </c>
      <c r="C61" t="s">
        <v>7</v>
      </c>
      <c r="D61">
        <f>E61/F61</f>
        <v>0.22120787371434825</v>
      </c>
      <c r="E61">
        <v>199.95400000000001</v>
      </c>
      <c r="F61">
        <v>903.91900000000021</v>
      </c>
      <c r="G61">
        <v>4911</v>
      </c>
      <c r="N61">
        <f>(E61-E60)/E60</f>
        <v>-0.18676232541871035</v>
      </c>
    </row>
    <row r="62" spans="1:27" x14ac:dyDescent="0.35">
      <c r="A62">
        <v>1997</v>
      </c>
      <c r="B62" t="s">
        <v>6</v>
      </c>
      <c r="C62" t="s">
        <v>7</v>
      </c>
      <c r="D62">
        <f>E62/F62</f>
        <v>0.17764746194791411</v>
      </c>
      <c r="E62">
        <v>159.16200000000001</v>
      </c>
      <c r="F62">
        <v>895.94299999999998</v>
      </c>
      <c r="G62">
        <v>4911</v>
      </c>
      <c r="N62">
        <f>(E62-E61)/E61</f>
        <v>-0.20400692159196615</v>
      </c>
      <c r="Q62" s="1"/>
      <c r="R62" s="1"/>
      <c r="S62" s="1"/>
      <c r="T62" s="1"/>
      <c r="W62" s="1"/>
    </row>
    <row r="63" spans="1:27" x14ac:dyDescent="0.35">
      <c r="A63">
        <v>1998</v>
      </c>
      <c r="B63" t="s">
        <v>6</v>
      </c>
      <c r="C63" t="s">
        <v>7</v>
      </c>
      <c r="D63">
        <f>E63/F63</f>
        <v>0.24254559125653261</v>
      </c>
      <c r="E63">
        <v>227.73599999999999</v>
      </c>
      <c r="F63">
        <v>938.94100000000003</v>
      </c>
      <c r="G63">
        <v>4911</v>
      </c>
      <c r="N63">
        <f>(E63-E62)/E62</f>
        <v>0.43084404568929757</v>
      </c>
    </row>
    <row r="64" spans="1:27" x14ac:dyDescent="0.35">
      <c r="A64">
        <v>1999</v>
      </c>
      <c r="B64" t="s">
        <v>6</v>
      </c>
      <c r="C64" t="s">
        <v>7</v>
      </c>
      <c r="D64">
        <f>E64/F64</f>
        <v>0.17473615238808413</v>
      </c>
      <c r="E64">
        <v>156.80699999999999</v>
      </c>
      <c r="F64">
        <v>897.39300000000003</v>
      </c>
      <c r="G64">
        <v>4911</v>
      </c>
      <c r="J64">
        <f>AVERAGE(E60:E64)</f>
        <v>197.9066</v>
      </c>
      <c r="K64">
        <f>STDEV(E60:E64)</f>
        <v>39.953653034484773</v>
      </c>
      <c r="L64">
        <f t="shared" ref="L64:L79" si="22">K64/J64</f>
        <v>0.2018813573396985</v>
      </c>
      <c r="N64">
        <f>(E64-E63)/E63</f>
        <v>-0.31145273474549479</v>
      </c>
    </row>
    <row r="65" spans="1:14" x14ac:dyDescent="0.35">
      <c r="A65">
        <v>2000</v>
      </c>
      <c r="B65" t="s">
        <v>6</v>
      </c>
      <c r="C65" t="s">
        <v>7</v>
      </c>
      <c r="D65">
        <f>E65/F65</f>
        <v>0.24166568088698662</v>
      </c>
      <c r="E65">
        <v>269.66699999999997</v>
      </c>
      <c r="F65">
        <v>1115.8679999999999</v>
      </c>
      <c r="G65">
        <v>4911</v>
      </c>
      <c r="J65">
        <f>AVERAGE(E61:E65)</f>
        <v>202.6652</v>
      </c>
      <c r="K65">
        <f>STDEV(E61:E65)</f>
        <v>47.75102024773922</v>
      </c>
      <c r="L65">
        <f t="shared" si="22"/>
        <v>0.23561529185937802</v>
      </c>
      <c r="N65">
        <f>(E65-E64)/E64</f>
        <v>0.71973827699018533</v>
      </c>
    </row>
    <row r="66" spans="1:14" x14ac:dyDescent="0.35">
      <c r="A66">
        <v>2001</v>
      </c>
      <c r="B66" t="s">
        <v>6</v>
      </c>
      <c r="C66" t="s">
        <v>7</v>
      </c>
      <c r="D66">
        <f>E66/F66</f>
        <v>2.5016450991095264E-2</v>
      </c>
      <c r="E66">
        <v>36.572000000000003</v>
      </c>
      <c r="F66">
        <v>1461.9179999999999</v>
      </c>
      <c r="G66">
        <v>4911</v>
      </c>
      <c r="J66">
        <f>AVERAGE(E62:E66)</f>
        <v>169.98880000000003</v>
      </c>
      <c r="K66">
        <f>STDEV(E62:E66)</f>
        <v>88.545898598975157</v>
      </c>
      <c r="L66">
        <f t="shared" si="22"/>
        <v>0.52089254467926793</v>
      </c>
      <c r="N66">
        <f>(E66-E65)/E65</f>
        <v>-0.8643808845724541</v>
      </c>
    </row>
    <row r="67" spans="1:14" x14ac:dyDescent="0.35">
      <c r="A67">
        <v>2002</v>
      </c>
      <c r="B67" t="s">
        <v>6</v>
      </c>
      <c r="C67" t="s">
        <v>7</v>
      </c>
      <c r="D67">
        <f>E67/F67</f>
        <v>0.14947187845416626</v>
      </c>
      <c r="E67">
        <v>278.29899999999998</v>
      </c>
      <c r="F67">
        <v>1861.8820000000001</v>
      </c>
      <c r="G67">
        <v>4911</v>
      </c>
      <c r="J67">
        <f>AVERAGE(E63:E67)</f>
        <v>193.81620000000001</v>
      </c>
      <c r="K67">
        <f>STDEV(E63:E67)</f>
        <v>100.17067872736007</v>
      </c>
      <c r="L67">
        <f t="shared" si="22"/>
        <v>0.51683336443166294</v>
      </c>
      <c r="N67">
        <f>(E67-E66)/E66</f>
        <v>6.6096193809471719</v>
      </c>
    </row>
    <row r="68" spans="1:14" x14ac:dyDescent="0.35">
      <c r="A68">
        <v>2003</v>
      </c>
      <c r="B68" t="s">
        <v>6</v>
      </c>
      <c r="C68" t="s">
        <v>7</v>
      </c>
      <c r="D68">
        <f>E68/F68</f>
        <v>0.1369762958386524</v>
      </c>
      <c r="E68">
        <v>294.43</v>
      </c>
      <c r="F68">
        <v>2149.4960000000001</v>
      </c>
      <c r="G68">
        <v>4911</v>
      </c>
      <c r="J68">
        <f>AVERAGE(E64:E68)</f>
        <v>207.15499999999997</v>
      </c>
      <c r="K68">
        <f>STDEV(E64:E68)</f>
        <v>109.7948376495908</v>
      </c>
      <c r="L68">
        <f t="shared" si="22"/>
        <v>0.53001297409954296</v>
      </c>
      <c r="N68">
        <f>(E68-E67)/E67</f>
        <v>5.7962838529782824E-2</v>
      </c>
    </row>
    <row r="69" spans="1:14" x14ac:dyDescent="0.35">
      <c r="A69">
        <v>2004</v>
      </c>
      <c r="B69" t="s">
        <v>6</v>
      </c>
      <c r="C69" t="s">
        <v>7</v>
      </c>
      <c r="D69">
        <f>E69/F69</f>
        <v>0.12596620641569989</v>
      </c>
      <c r="E69">
        <v>310.38299999999998</v>
      </c>
      <c r="F69">
        <v>2464.018</v>
      </c>
      <c r="G69">
        <v>4911</v>
      </c>
      <c r="J69">
        <f>AVERAGE(E65:E69)</f>
        <v>237.87020000000001</v>
      </c>
      <c r="K69">
        <f>STDEV(E65:E69)</f>
        <v>113.60414475581413</v>
      </c>
      <c r="L69">
        <f t="shared" si="22"/>
        <v>0.47758880581011881</v>
      </c>
      <c r="N69">
        <f>(E69-E68)/E68</f>
        <v>5.4182658017185664E-2</v>
      </c>
    </row>
    <row r="70" spans="1:14" x14ac:dyDescent="0.35">
      <c r="A70">
        <v>2005</v>
      </c>
      <c r="B70" t="s">
        <v>6</v>
      </c>
      <c r="C70" t="s">
        <v>7</v>
      </c>
      <c r="D70">
        <f>E70/F70</f>
        <v>0.11021228600758116</v>
      </c>
      <c r="E70">
        <v>287.09000000000003</v>
      </c>
      <c r="F70">
        <v>2604.8820000000001</v>
      </c>
      <c r="G70">
        <v>4911</v>
      </c>
      <c r="J70">
        <f>AVERAGE(E66:E70)</f>
        <v>241.35479999999998</v>
      </c>
      <c r="K70">
        <f>STDEV(E66:E70)</f>
        <v>115.08089204859338</v>
      </c>
      <c r="L70">
        <f t="shared" si="22"/>
        <v>0.47681211249410987</v>
      </c>
      <c r="N70">
        <f>(E70-E69)/E69</f>
        <v>-7.504599156525954E-2</v>
      </c>
    </row>
    <row r="71" spans="1:14" x14ac:dyDescent="0.35">
      <c r="A71">
        <v>2006</v>
      </c>
      <c r="B71" t="s">
        <v>6</v>
      </c>
      <c r="C71" t="s">
        <v>7</v>
      </c>
      <c r="D71">
        <f>E71/F71</f>
        <v>9.4327506430002192E-2</v>
      </c>
      <c r="E71">
        <v>252.35899999999995</v>
      </c>
      <c r="F71">
        <v>2675.3490000000002</v>
      </c>
      <c r="G71">
        <v>4911</v>
      </c>
      <c r="J71">
        <f>AVERAGE(E67:E71)</f>
        <v>284.51220000000001</v>
      </c>
      <c r="K71">
        <f>STDEV(E67:E71)</f>
        <v>21.486846131994355</v>
      </c>
      <c r="L71">
        <f t="shared" si="22"/>
        <v>7.5521703926911932E-2</v>
      </c>
      <c r="N71">
        <f>(E71-E70)/E70</f>
        <v>-0.12097600055731679</v>
      </c>
    </row>
    <row r="72" spans="1:14" x14ac:dyDescent="0.35">
      <c r="A72">
        <v>2007</v>
      </c>
      <c r="B72" t="s">
        <v>6</v>
      </c>
      <c r="C72" t="s">
        <v>7</v>
      </c>
      <c r="D72">
        <f>E72/F72</f>
        <v>0.10373113770622264</v>
      </c>
      <c r="E72">
        <v>338.9</v>
      </c>
      <c r="F72">
        <v>3267.1</v>
      </c>
      <c r="G72">
        <v>4911</v>
      </c>
      <c r="J72">
        <f>AVERAGE(E68:E72)</f>
        <v>296.63239999999996</v>
      </c>
      <c r="K72">
        <f>STDEV(E68:E72)</f>
        <v>31.747720080345932</v>
      </c>
      <c r="L72">
        <f t="shared" si="22"/>
        <v>0.10702714902467139</v>
      </c>
      <c r="N72">
        <f>(E72-E71)/E71</f>
        <v>0.34292813016377477</v>
      </c>
    </row>
    <row r="73" spans="1:14" x14ac:dyDescent="0.35">
      <c r="A73">
        <v>2008</v>
      </c>
      <c r="B73" t="s">
        <v>6</v>
      </c>
      <c r="C73" t="s">
        <v>7</v>
      </c>
      <c r="D73">
        <f>E73/F73</f>
        <v>0.19549727561223879</v>
      </c>
      <c r="E73">
        <v>326.5</v>
      </c>
      <c r="F73">
        <v>1670.1</v>
      </c>
      <c r="G73">
        <v>4911</v>
      </c>
      <c r="J73">
        <f>AVERAGE(E69:E73)</f>
        <v>303.04640000000001</v>
      </c>
      <c r="K73">
        <f>STDEV(E69:E73)</f>
        <v>34.326363429585584</v>
      </c>
      <c r="L73">
        <f t="shared" si="22"/>
        <v>0.11327098236304931</v>
      </c>
      <c r="N73">
        <f>(E73-E72)/E72</f>
        <v>-3.6588964296252517E-2</v>
      </c>
    </row>
    <row r="74" spans="1:14" x14ac:dyDescent="0.35">
      <c r="A74">
        <v>2009</v>
      </c>
      <c r="B74" t="s">
        <v>6</v>
      </c>
      <c r="C74" t="s">
        <v>7</v>
      </c>
      <c r="D74">
        <f>E74/F74</f>
        <v>0.20356234096692111</v>
      </c>
      <c r="E74">
        <v>400</v>
      </c>
      <c r="F74">
        <v>1965</v>
      </c>
      <c r="G74">
        <v>4911</v>
      </c>
      <c r="J74">
        <f>AVERAGE(E70:E74)</f>
        <v>320.96979999999996</v>
      </c>
      <c r="K74">
        <f>STDEV(E70:E74)</f>
        <v>55.796797445731876</v>
      </c>
      <c r="L74">
        <f t="shared" si="22"/>
        <v>0.17383815376316364</v>
      </c>
      <c r="N74">
        <f>(E74-E73)/E73</f>
        <v>0.22511485451761101</v>
      </c>
    </row>
    <row r="75" spans="1:14" x14ac:dyDescent="0.35">
      <c r="A75">
        <v>2010</v>
      </c>
      <c r="B75" t="s">
        <v>6</v>
      </c>
      <c r="C75" t="s">
        <v>7</v>
      </c>
      <c r="D75">
        <f>E75/F75</f>
        <v>0.23240966526269122</v>
      </c>
      <c r="E75">
        <v>524.20000000000005</v>
      </c>
      <c r="F75">
        <v>2255.5</v>
      </c>
      <c r="G75">
        <v>4911</v>
      </c>
      <c r="J75">
        <f>AVERAGE(E71:E75)</f>
        <v>368.39179999999999</v>
      </c>
      <c r="K75">
        <f>STDEV(E71:E75)</f>
        <v>101.69018308666776</v>
      </c>
      <c r="L75">
        <f t="shared" si="22"/>
        <v>0.27603812866265687</v>
      </c>
      <c r="N75">
        <f>(E75-E74)/E74</f>
        <v>0.31050000000000011</v>
      </c>
    </row>
    <row r="76" spans="1:14" x14ac:dyDescent="0.35">
      <c r="A76">
        <v>2011</v>
      </c>
      <c r="B76" t="s">
        <v>6</v>
      </c>
      <c r="C76" t="s">
        <v>7</v>
      </c>
      <c r="D76">
        <f>E76/F76</f>
        <v>0.2084555651423641</v>
      </c>
      <c r="E76">
        <v>483.2</v>
      </c>
      <c r="F76">
        <v>2318</v>
      </c>
      <c r="G76">
        <v>4911</v>
      </c>
      <c r="J76">
        <f>AVERAGE(E72:E76)</f>
        <v>414.56000000000006</v>
      </c>
      <c r="K76">
        <f>STDEV(E72:E76)</f>
        <v>87.211484335493296</v>
      </c>
      <c r="L76">
        <f t="shared" si="22"/>
        <v>0.21037119918827982</v>
      </c>
      <c r="N76">
        <f>(E76-E75)/E75</f>
        <v>-7.8214421976345011E-2</v>
      </c>
    </row>
    <row r="77" spans="1:14" x14ac:dyDescent="0.35">
      <c r="A77">
        <v>2012</v>
      </c>
      <c r="B77" t="s">
        <v>6</v>
      </c>
      <c r="C77" t="s">
        <v>7</v>
      </c>
      <c r="D77">
        <f>E77/F77</f>
        <v>0.22970691371920862</v>
      </c>
      <c r="E77">
        <v>530.6</v>
      </c>
      <c r="F77">
        <v>2309.9</v>
      </c>
      <c r="G77">
        <v>4911</v>
      </c>
      <c r="J77">
        <f>AVERAGE(E73:E77)</f>
        <v>452.9</v>
      </c>
      <c r="K77">
        <f>STDEV(E73:E77)</f>
        <v>87.770211347586738</v>
      </c>
      <c r="L77">
        <f t="shared" si="22"/>
        <v>0.19379600650825071</v>
      </c>
      <c r="N77">
        <f>(E77-E76)/E76</f>
        <v>9.8096026490066296E-2</v>
      </c>
    </row>
    <row r="78" spans="1:14" x14ac:dyDescent="0.35">
      <c r="A78">
        <v>2013</v>
      </c>
      <c r="B78" t="s">
        <v>6</v>
      </c>
      <c r="C78" t="s">
        <v>7</v>
      </c>
      <c r="D78">
        <f>E78/F78</f>
        <v>0.24101704615133049</v>
      </c>
      <c r="E78">
        <v>589.5999999999998</v>
      </c>
      <c r="F78">
        <v>2446.3000000000002</v>
      </c>
      <c r="G78">
        <v>4911</v>
      </c>
      <c r="J78">
        <f>AVERAGE(E74:E78)</f>
        <v>505.52</v>
      </c>
      <c r="K78">
        <f>STDEV(E74:E78)</f>
        <v>70.142797206840754</v>
      </c>
      <c r="L78">
        <f t="shared" si="22"/>
        <v>0.13875375298077378</v>
      </c>
      <c r="N78">
        <f>(E78-E77)/E77</f>
        <v>0.11119487372785483</v>
      </c>
    </row>
    <row r="79" spans="1:14" x14ac:dyDescent="0.35">
      <c r="A79">
        <v>2014</v>
      </c>
      <c r="B79" t="s">
        <v>6</v>
      </c>
      <c r="C79" t="s">
        <v>7</v>
      </c>
      <c r="D79">
        <f>E79/F79</f>
        <v>0.21805155361731954</v>
      </c>
      <c r="E79">
        <v>560</v>
      </c>
      <c r="F79">
        <v>2568.1999999999998</v>
      </c>
      <c r="G79">
        <v>4911</v>
      </c>
      <c r="J79">
        <f>AVERAGE(E75:E79)</f>
        <v>537.52</v>
      </c>
      <c r="K79">
        <f>STDEV(E75:E79)</f>
        <v>39.980145072272997</v>
      </c>
      <c r="L79">
        <f t="shared" si="22"/>
        <v>7.437889766385064E-2</v>
      </c>
      <c r="N79">
        <f>(E79-E78)/E78</f>
        <v>-5.0203527815467781E-2</v>
      </c>
    </row>
    <row r="80" spans="1:14" x14ac:dyDescent="0.35">
      <c r="D80" t="s">
        <v>35</v>
      </c>
      <c r="E80" t="s">
        <v>0</v>
      </c>
      <c r="F80" t="s">
        <v>19</v>
      </c>
      <c r="G80" t="s">
        <v>1</v>
      </c>
    </row>
    <row r="81" spans="1:14" x14ac:dyDescent="0.35">
      <c r="C81" s="1" t="s">
        <v>20</v>
      </c>
      <c r="D81">
        <f t="shared" ref="D81" si="23">AVERAGE(D60:D79)</f>
        <v>0.18048645679992661</v>
      </c>
      <c r="E81">
        <f t="shared" ref="E81:G81" si="24">AVERAGE(E60:E79)</f>
        <v>323.56664999999998</v>
      </c>
      <c r="F81">
        <f t="shared" si="24"/>
        <v>1882.7831999999999</v>
      </c>
      <c r="G81">
        <f t="shared" si="24"/>
        <v>4911</v>
      </c>
      <c r="I81" s="1" t="s">
        <v>20</v>
      </c>
      <c r="J81">
        <f>AVERAGE(J60:J79)</f>
        <v>308.42558750000001</v>
      </c>
      <c r="K81">
        <f>AVERAGE(K60:K79)</f>
        <v>71.565854574942307</v>
      </c>
      <c r="L81">
        <f>AVERAGE(L60:L79)</f>
        <v>0.27016452654971168</v>
      </c>
      <c r="N81">
        <f>AVERAGE(N60:N79)</f>
        <v>0.37013417434387702</v>
      </c>
    </row>
    <row r="82" spans="1:14" x14ac:dyDescent="0.35">
      <c r="C82" s="1" t="s">
        <v>27</v>
      </c>
      <c r="D82">
        <f t="shared" ref="D82" si="25">MEDIAN(D60:D79)</f>
        <v>0.19952980828957995</v>
      </c>
      <c r="E82">
        <f t="shared" ref="E82:G82" si="26">MEDIAN(E60:E79)</f>
        <v>290.76</v>
      </c>
      <c r="F82">
        <f t="shared" si="26"/>
        <v>2057.248</v>
      </c>
      <c r="G82">
        <f t="shared" si="26"/>
        <v>4911</v>
      </c>
      <c r="I82" s="1" t="s">
        <v>27</v>
      </c>
      <c r="J82">
        <f>MEDIAN(J60:J79)</f>
        <v>290.57229999999998</v>
      </c>
      <c r="K82">
        <f>MEDIAN(K60:K79)</f>
        <v>78.677140771167018</v>
      </c>
      <c r="L82">
        <f>MEDIAN(L60:L79)</f>
        <v>0.20612627826398916</v>
      </c>
      <c r="N82">
        <f>MEDIAN(N60:N79)</f>
        <v>5.4182658017185664E-2</v>
      </c>
    </row>
    <row r="83" spans="1:14" x14ac:dyDescent="0.35">
      <c r="C83" s="1" t="s">
        <v>21</v>
      </c>
      <c r="D83">
        <f t="shared" ref="D83" si="27">STDEV(D60:D79)</f>
        <v>6.4357309543919661E-2</v>
      </c>
      <c r="E83">
        <f t="shared" ref="E83:G83" si="28">STDEV(E60:E79)</f>
        <v>148.93324350200984</v>
      </c>
      <c r="F83">
        <f t="shared" si="28"/>
        <v>739.06917281335086</v>
      </c>
      <c r="G83">
        <f t="shared" si="28"/>
        <v>0</v>
      </c>
      <c r="I83" s="1" t="s">
        <v>21</v>
      </c>
      <c r="J83">
        <f>STDEV(J60:J79)</f>
        <v>116.44542147400426</v>
      </c>
      <c r="K83">
        <f>STDEV(K60:K79)</f>
        <v>32.597162405983902</v>
      </c>
      <c r="L83">
        <f>STDEV(L60:L79)</f>
        <v>0.17248231796446464</v>
      </c>
      <c r="N83">
        <f>STDEV(N60:N79)</f>
        <v>1.5461709044547234</v>
      </c>
    </row>
    <row r="84" spans="1:14" x14ac:dyDescent="0.35">
      <c r="C84" s="1" t="s">
        <v>22</v>
      </c>
      <c r="D84">
        <f t="shared" ref="D84" si="29">MAX(D60:D79)</f>
        <v>0.27752425348917265</v>
      </c>
      <c r="E84">
        <f t="shared" ref="E84:G84" si="30">MAX(E60:E79)</f>
        <v>589.5999999999998</v>
      </c>
      <c r="F84">
        <f t="shared" si="30"/>
        <v>3267.1</v>
      </c>
      <c r="G84">
        <f t="shared" si="30"/>
        <v>4911</v>
      </c>
      <c r="I84" s="1" t="s">
        <v>22</v>
      </c>
      <c r="J84">
        <f>MAX(J60:J79)</f>
        <v>537.52</v>
      </c>
      <c r="K84">
        <f>MAX(K60:K79)</f>
        <v>115.08089204859338</v>
      </c>
      <c r="L84">
        <f>MAX(L60:L79)</f>
        <v>0.53001297409954296</v>
      </c>
      <c r="N84">
        <f>MAX(N60:N79)</f>
        <v>6.6096193809471719</v>
      </c>
    </row>
    <row r="85" spans="1:14" x14ac:dyDescent="0.35">
      <c r="C85" s="1" t="s">
        <v>23</v>
      </c>
      <c r="D85">
        <f t="shared" ref="D85" si="31">MIN(D60:D79)</f>
        <v>2.5016450991095264E-2</v>
      </c>
      <c r="E85">
        <f t="shared" ref="E85:G85" si="32">MIN(E60:E79)</f>
        <v>36.572000000000003</v>
      </c>
      <c r="F85">
        <f t="shared" si="32"/>
        <v>885.95500000000015</v>
      </c>
      <c r="G85">
        <f t="shared" si="32"/>
        <v>4911</v>
      </c>
      <c r="I85" s="1" t="s">
        <v>23</v>
      </c>
      <c r="J85">
        <f>MIN(J60:J79)</f>
        <v>169.98880000000003</v>
      </c>
      <c r="K85">
        <f>MIN(K60:K79)</f>
        <v>21.486846131994355</v>
      </c>
      <c r="L85">
        <f>MIN(L60:L79)</f>
        <v>7.437889766385064E-2</v>
      </c>
      <c r="N85">
        <f>MIN(N60:N79)</f>
        <v>-0.8643808845724541</v>
      </c>
    </row>
    <row r="86" spans="1:14" x14ac:dyDescent="0.35">
      <c r="C86" s="1" t="s">
        <v>37</v>
      </c>
      <c r="D86">
        <f>D83/D81</f>
        <v>0.35657694591046918</v>
      </c>
      <c r="I86" s="1"/>
      <c r="K86" t="s">
        <v>31</v>
      </c>
    </row>
    <row r="87" spans="1:14" x14ac:dyDescent="0.35">
      <c r="D87" t="s">
        <v>35</v>
      </c>
      <c r="J87" s="1" t="s">
        <v>24</v>
      </c>
      <c r="K87" s="1" t="s">
        <v>25</v>
      </c>
      <c r="L87" s="1" t="s">
        <v>26</v>
      </c>
      <c r="N87" s="1" t="s">
        <v>28</v>
      </c>
    </row>
    <row r="88" spans="1:14" x14ac:dyDescent="0.35">
      <c r="A88">
        <v>1995</v>
      </c>
      <c r="B88" t="s">
        <v>8</v>
      </c>
      <c r="C88" t="s">
        <v>9</v>
      </c>
      <c r="D88">
        <f>E88/F88</f>
        <v>0.21076436383912284</v>
      </c>
      <c r="E88">
        <v>274.423</v>
      </c>
      <c r="F88">
        <v>1302.037</v>
      </c>
      <c r="G88">
        <v>4911</v>
      </c>
    </row>
    <row r="89" spans="1:14" x14ac:dyDescent="0.35">
      <c r="A89">
        <v>1996</v>
      </c>
      <c r="B89" t="s">
        <v>8</v>
      </c>
      <c r="C89" t="s">
        <v>9</v>
      </c>
      <c r="D89">
        <f>E89/F89</f>
        <v>0.20162169759304041</v>
      </c>
      <c r="E89">
        <v>279.73700000000002</v>
      </c>
      <c r="F89">
        <v>1387.4349999999999</v>
      </c>
      <c r="G89">
        <v>4911</v>
      </c>
      <c r="N89">
        <f>(E89-E88)/E88</f>
        <v>1.9364266114720783E-2</v>
      </c>
    </row>
    <row r="90" spans="1:14" x14ac:dyDescent="0.35">
      <c r="A90">
        <v>1997</v>
      </c>
      <c r="B90" t="s">
        <v>8</v>
      </c>
      <c r="C90" t="s">
        <v>9</v>
      </c>
      <c r="D90">
        <f>E90/F90</f>
        <v>0.18760353649069117</v>
      </c>
      <c r="E90">
        <v>276.21000000000004</v>
      </c>
      <c r="F90">
        <v>1472.307</v>
      </c>
      <c r="G90">
        <v>4911</v>
      </c>
      <c r="N90">
        <f>(E90-E89)/E89</f>
        <v>-1.2608271340580568E-2</v>
      </c>
    </row>
    <row r="91" spans="1:14" x14ac:dyDescent="0.35">
      <c r="A91">
        <v>1998</v>
      </c>
      <c r="B91" t="s">
        <v>8</v>
      </c>
      <c r="C91" t="s">
        <v>9</v>
      </c>
      <c r="D91">
        <f>E91/F91</f>
        <v>0.21405580758800719</v>
      </c>
      <c r="E91">
        <v>346.286</v>
      </c>
      <c r="F91">
        <v>1617.7370000000001</v>
      </c>
      <c r="G91">
        <v>4911</v>
      </c>
      <c r="N91">
        <f>(E91-E90)/E90</f>
        <v>0.2537055139205675</v>
      </c>
    </row>
    <row r="92" spans="1:14" x14ac:dyDescent="0.35">
      <c r="A92">
        <v>1999</v>
      </c>
      <c r="B92" t="s">
        <v>8</v>
      </c>
      <c r="C92" t="s">
        <v>9</v>
      </c>
      <c r="D92">
        <f>E92/F92</f>
        <v>0.15718866488003777</v>
      </c>
      <c r="E92">
        <v>341.48200000000003</v>
      </c>
      <c r="F92">
        <v>2172.4340000000002</v>
      </c>
      <c r="G92">
        <v>4911</v>
      </c>
      <c r="J92">
        <f>AVERAGE(E88:E92)</f>
        <v>303.62760000000003</v>
      </c>
      <c r="K92">
        <f>STDEV(E88:E92)</f>
        <v>36.837782605634615</v>
      </c>
      <c r="L92">
        <f t="shared" ref="L92:L107" si="33">K92/J92</f>
        <v>0.1213255402527129</v>
      </c>
      <c r="N92">
        <f>(E92-E91)/E91</f>
        <v>-1.3872925847420841E-2</v>
      </c>
    </row>
    <row r="93" spans="1:14" x14ac:dyDescent="0.35">
      <c r="A93">
        <v>2000</v>
      </c>
      <c r="B93" t="s">
        <v>8</v>
      </c>
      <c r="C93" t="s">
        <v>9</v>
      </c>
      <c r="D93">
        <f>E93/F93</f>
        <v>0.10865797624356306</v>
      </c>
      <c r="E93">
        <v>358.43299999999999</v>
      </c>
      <c r="F93">
        <v>3298.7269999999994</v>
      </c>
      <c r="G93" s="2">
        <v>4922</v>
      </c>
      <c r="J93">
        <f>AVERAGE(E89:E93)</f>
        <v>320.42960000000005</v>
      </c>
      <c r="K93">
        <f>STDEV(E89:E93)</f>
        <v>39.266003416441357</v>
      </c>
      <c r="L93">
        <f t="shared" si="33"/>
        <v>0.12254174837918018</v>
      </c>
      <c r="N93">
        <f>(E93-E92)/E92</f>
        <v>4.9639512477963596E-2</v>
      </c>
    </row>
    <row r="94" spans="1:14" x14ac:dyDescent="0.35">
      <c r="A94">
        <v>2001</v>
      </c>
      <c r="B94" t="s">
        <v>8</v>
      </c>
      <c r="C94" t="s">
        <v>9</v>
      </c>
      <c r="D94">
        <f>E94/F94</f>
        <v>8.8329646869323208E-2</v>
      </c>
      <c r="E94">
        <v>281.09699999999998</v>
      </c>
      <c r="F94">
        <v>3182.3629999999998</v>
      </c>
      <c r="G94" s="2">
        <v>4922</v>
      </c>
      <c r="J94">
        <f>AVERAGE(E90:E94)</f>
        <v>320.70159999999998</v>
      </c>
      <c r="K94">
        <f>STDEV(E90:E94)</f>
        <v>38.916808403310839</v>
      </c>
      <c r="L94">
        <f t="shared" si="33"/>
        <v>0.12134896864658873</v>
      </c>
      <c r="N94">
        <f>(E94-E93)/E93</f>
        <v>-0.21576138357796301</v>
      </c>
    </row>
    <row r="95" spans="1:14" x14ac:dyDescent="0.35">
      <c r="A95">
        <v>2002</v>
      </c>
      <c r="B95" t="s">
        <v>8</v>
      </c>
      <c r="C95" t="s">
        <v>9</v>
      </c>
      <c r="D95">
        <f>E95/F95</f>
        <v>7.847481728893152E-2</v>
      </c>
      <c r="E95">
        <v>237.3</v>
      </c>
      <c r="F95">
        <v>3023.9</v>
      </c>
      <c r="G95" s="2">
        <v>4922</v>
      </c>
      <c r="J95">
        <f>AVERAGE(E91:E95)</f>
        <v>312.9196</v>
      </c>
      <c r="K95">
        <f>STDEV(E91:E95)</f>
        <v>51.796714898727089</v>
      </c>
      <c r="L95">
        <f t="shared" si="33"/>
        <v>0.16552723095238231</v>
      </c>
      <c r="N95">
        <f>(E95-E94)/E94</f>
        <v>-0.15580742590635963</v>
      </c>
    </row>
    <row r="96" spans="1:14" x14ac:dyDescent="0.35">
      <c r="A96">
        <v>2003</v>
      </c>
      <c r="B96" t="s">
        <v>8</v>
      </c>
      <c r="C96" t="s">
        <v>9</v>
      </c>
      <c r="D96">
        <f>E96/F96</f>
        <v>8.1450119079121461E-2</v>
      </c>
      <c r="E96">
        <v>307.8</v>
      </c>
      <c r="F96">
        <v>3779</v>
      </c>
      <c r="G96" s="2">
        <v>4922</v>
      </c>
      <c r="J96">
        <f>AVERAGE(E92:E96)</f>
        <v>305.22239999999999</v>
      </c>
      <c r="K96">
        <f>STDEV(E92:E96)</f>
        <v>48.343194746520751</v>
      </c>
      <c r="L96">
        <f t="shared" si="33"/>
        <v>0.15838678532938852</v>
      </c>
      <c r="N96">
        <f>(E96-E95)/E95</f>
        <v>0.29709228824273071</v>
      </c>
    </row>
    <row r="97" spans="1:14" x14ac:dyDescent="0.35">
      <c r="A97">
        <v>2004</v>
      </c>
      <c r="B97" t="s">
        <v>8</v>
      </c>
      <c r="C97" t="s">
        <v>9</v>
      </c>
      <c r="D97">
        <f>E97/F97</f>
        <v>6.7186294807778185E-2</v>
      </c>
      <c r="E97">
        <v>331</v>
      </c>
      <c r="F97">
        <v>4926.6000000000004</v>
      </c>
      <c r="G97" s="2">
        <v>4922</v>
      </c>
      <c r="J97">
        <f>AVERAGE(E93:E97)</f>
        <v>303.12599999999998</v>
      </c>
      <c r="K97">
        <f>STDEV(E93:E97)</f>
        <v>46.572549634951599</v>
      </c>
      <c r="L97">
        <f t="shared" si="33"/>
        <v>0.15364089400101477</v>
      </c>
      <c r="N97">
        <f>(E97-E96)/E96</f>
        <v>7.537361923326831E-2</v>
      </c>
    </row>
    <row r="98" spans="1:14" x14ac:dyDescent="0.35">
      <c r="A98">
        <v>2005</v>
      </c>
      <c r="B98" t="s">
        <v>8</v>
      </c>
      <c r="C98" t="s">
        <v>9</v>
      </c>
      <c r="D98">
        <f>E98/F98</f>
        <v>5.55462156618809E-2</v>
      </c>
      <c r="E98">
        <v>330.4</v>
      </c>
      <c r="F98">
        <v>5948.2</v>
      </c>
      <c r="G98" s="2">
        <v>4922</v>
      </c>
      <c r="J98">
        <f>AVERAGE(E94:E98)</f>
        <v>297.51939999999996</v>
      </c>
      <c r="K98">
        <f>STDEV(E94:E98)</f>
        <v>39.382250212500978</v>
      </c>
      <c r="L98">
        <f t="shared" si="33"/>
        <v>0.1323686798659213</v>
      </c>
      <c r="N98">
        <f>(E98-E97)/E97</f>
        <v>-1.8126888217523346E-3</v>
      </c>
    </row>
    <row r="99" spans="1:14" x14ac:dyDescent="0.35">
      <c r="A99">
        <v>2006</v>
      </c>
      <c r="B99" t="s">
        <v>8</v>
      </c>
      <c r="C99" t="s">
        <v>9</v>
      </c>
      <c r="D99">
        <f>E99/F99</f>
        <v>0.11161873377271821</v>
      </c>
      <c r="E99">
        <v>447.1</v>
      </c>
      <c r="F99">
        <v>4005.6</v>
      </c>
      <c r="G99" s="2">
        <v>4922</v>
      </c>
      <c r="J99">
        <f>AVERAGE(E95:E99)</f>
        <v>330.71999999999997</v>
      </c>
      <c r="K99">
        <f>STDEV(E95:E99)</f>
        <v>75.493556016391238</v>
      </c>
      <c r="L99">
        <f t="shared" si="33"/>
        <v>0.22827030725807707</v>
      </c>
      <c r="N99">
        <f>(E99-E98)/E98</f>
        <v>0.35320823244552074</v>
      </c>
    </row>
    <row r="100" spans="1:14" x14ac:dyDescent="0.35">
      <c r="A100">
        <v>2007</v>
      </c>
      <c r="B100" t="s">
        <v>8</v>
      </c>
      <c r="C100" t="s">
        <v>9</v>
      </c>
      <c r="D100">
        <f>E100/F100</f>
        <v>0.12173477986096483</v>
      </c>
      <c r="E100">
        <v>462.3</v>
      </c>
      <c r="F100">
        <v>3797.6</v>
      </c>
      <c r="G100" s="2">
        <v>4922</v>
      </c>
      <c r="J100">
        <f>AVERAGE(E96:E100)</f>
        <v>375.71999999999997</v>
      </c>
      <c r="K100">
        <f>STDEV(E96:E100)</f>
        <v>72.900802464719348</v>
      </c>
      <c r="L100">
        <f t="shared" si="33"/>
        <v>0.19402960306802766</v>
      </c>
      <c r="N100">
        <f>(E100-E99)/E99</f>
        <v>3.3996868709460941E-2</v>
      </c>
    </row>
    <row r="101" spans="1:14" x14ac:dyDescent="0.35">
      <c r="A101">
        <v>2008</v>
      </c>
      <c r="B101" t="s">
        <v>8</v>
      </c>
      <c r="C101" t="s">
        <v>9</v>
      </c>
      <c r="D101">
        <f>E101/F101</f>
        <v>0.11216744048935073</v>
      </c>
      <c r="E101">
        <v>456.6</v>
      </c>
      <c r="F101">
        <v>4070.7</v>
      </c>
      <c r="G101" s="2">
        <v>4922</v>
      </c>
      <c r="J101">
        <f>AVERAGE(E97:E101)</f>
        <v>405.48</v>
      </c>
      <c r="K101">
        <f>STDEV(E97:E101)</f>
        <v>68.48041325809892</v>
      </c>
      <c r="L101">
        <f t="shared" si="33"/>
        <v>0.16888727744426091</v>
      </c>
      <c r="N101">
        <f>(E101-E100)/E100</f>
        <v>-1.2329656067488618E-2</v>
      </c>
    </row>
    <row r="102" spans="1:14" x14ac:dyDescent="0.35">
      <c r="A102">
        <v>2009</v>
      </c>
      <c r="B102" t="s">
        <v>8</v>
      </c>
      <c r="C102" t="s">
        <v>9</v>
      </c>
      <c r="D102">
        <f>E102/F102</f>
        <v>0.18395651113356798</v>
      </c>
      <c r="E102">
        <v>527.9</v>
      </c>
      <c r="F102">
        <v>2869.7</v>
      </c>
      <c r="G102" s="2">
        <v>4922</v>
      </c>
      <c r="J102">
        <f>AVERAGE(E98:E102)</f>
        <v>444.86</v>
      </c>
      <c r="K102">
        <f>STDEV(E98:E102)</f>
        <v>71.490789616565024</v>
      </c>
      <c r="L102">
        <f t="shared" si="33"/>
        <v>0.16070401838008591</v>
      </c>
      <c r="N102">
        <f>(E102-E101)/E101</f>
        <v>0.15615418309242216</v>
      </c>
    </row>
    <row r="103" spans="1:14" x14ac:dyDescent="0.35">
      <c r="A103">
        <v>2010</v>
      </c>
      <c r="B103" t="s">
        <v>8</v>
      </c>
      <c r="C103" t="s">
        <v>9</v>
      </c>
      <c r="D103">
        <f>E103/F103</f>
        <v>0.16320051655949844</v>
      </c>
      <c r="E103">
        <v>606.5999999999998</v>
      </c>
      <c r="F103">
        <v>3716.9</v>
      </c>
      <c r="G103" s="1">
        <v>4931</v>
      </c>
      <c r="J103">
        <f>AVERAGE(E99:E103)</f>
        <v>500.1</v>
      </c>
      <c r="K103">
        <f>STDEV(E99:E103)</f>
        <v>67.53736003131884</v>
      </c>
      <c r="L103">
        <f t="shared" si="33"/>
        <v>0.13504771052053358</v>
      </c>
      <c r="N103">
        <f>(E103-E102)/E102</f>
        <v>0.14908126539117222</v>
      </c>
    </row>
    <row r="104" spans="1:14" x14ac:dyDescent="0.35">
      <c r="A104">
        <v>2011</v>
      </c>
      <c r="B104" t="s">
        <v>8</v>
      </c>
      <c r="C104" t="s">
        <v>9</v>
      </c>
      <c r="D104">
        <f>E104/F104</f>
        <v>0.17252738833984518</v>
      </c>
      <c r="E104">
        <v>675.5999999999998</v>
      </c>
      <c r="F104">
        <v>3915.9</v>
      </c>
      <c r="G104" s="1">
        <v>4931</v>
      </c>
      <c r="J104">
        <f>AVERAGE(E100:E104)</f>
        <v>545.79999999999995</v>
      </c>
      <c r="K104">
        <f>STDEV(E100:E104)</f>
        <v>94.59648513554761</v>
      </c>
      <c r="L104">
        <f t="shared" si="33"/>
        <v>0.17331712190463103</v>
      </c>
      <c r="N104">
        <f>(E104-E103)/E103</f>
        <v>0.11374876360039568</v>
      </c>
    </row>
    <row r="105" spans="1:14" x14ac:dyDescent="0.35">
      <c r="A105">
        <v>2012</v>
      </c>
      <c r="B105" t="s">
        <v>8</v>
      </c>
      <c r="C105" t="s">
        <v>9</v>
      </c>
      <c r="D105">
        <f>E105/F105</f>
        <v>0.18732294617563741</v>
      </c>
      <c r="E105">
        <v>687.7</v>
      </c>
      <c r="F105">
        <v>3671.2</v>
      </c>
      <c r="G105" s="1">
        <v>4931</v>
      </c>
      <c r="J105">
        <f>AVERAGE(E101:E105)</f>
        <v>590.87999999999988</v>
      </c>
      <c r="K105">
        <f>STDEV(E101:E105)</f>
        <v>98.483892083934165</v>
      </c>
      <c r="L105">
        <f t="shared" si="33"/>
        <v>0.16667325359452712</v>
      </c>
      <c r="N105">
        <f>(E105-E104)/E104</f>
        <v>1.791000592066349E-2</v>
      </c>
    </row>
    <row r="106" spans="1:14" x14ac:dyDescent="0.35">
      <c r="A106">
        <v>2013</v>
      </c>
      <c r="B106" t="s">
        <v>8</v>
      </c>
      <c r="C106" t="s">
        <v>9</v>
      </c>
      <c r="D106">
        <f>E106/F106</f>
        <v>0.23538026990270949</v>
      </c>
      <c r="E106">
        <v>675</v>
      </c>
      <c r="F106">
        <v>2867.7</v>
      </c>
      <c r="G106" s="1">
        <v>4931</v>
      </c>
      <c r="J106">
        <f>AVERAGE(E102:E106)</f>
        <v>634.55999999999983</v>
      </c>
      <c r="K106">
        <f>STDEV(E102:E106)</f>
        <v>67.641799207294909</v>
      </c>
      <c r="L106">
        <f t="shared" si="33"/>
        <v>0.10659638049561102</v>
      </c>
      <c r="N106">
        <f>(E106-E105)/E105</f>
        <v>-1.8467354951286964E-2</v>
      </c>
    </row>
    <row r="107" spans="1:14" x14ac:dyDescent="0.35">
      <c r="A107">
        <v>2014</v>
      </c>
      <c r="B107" t="s">
        <v>8</v>
      </c>
      <c r="C107" t="s">
        <v>9</v>
      </c>
      <c r="D107">
        <f>E107/F107</f>
        <v>0.29326158737923452</v>
      </c>
      <c r="E107">
        <v>719.4000000000002</v>
      </c>
      <c r="F107">
        <v>2453.1</v>
      </c>
      <c r="G107" s="1">
        <v>4931</v>
      </c>
      <c r="J107">
        <f>AVERAGE(E103:E107)</f>
        <v>672.8599999999999</v>
      </c>
      <c r="K107">
        <f>STDEV(E103:E107)</f>
        <v>41.196698896877784</v>
      </c>
      <c r="L107">
        <f t="shared" si="33"/>
        <v>6.1226256423145664E-2</v>
      </c>
      <c r="N107">
        <f>(E107-E106)/E106</f>
        <v>6.5777777777778088E-2</v>
      </c>
    </row>
    <row r="108" spans="1:14" x14ac:dyDescent="0.35">
      <c r="D108" t="s">
        <v>35</v>
      </c>
      <c r="E108" t="s">
        <v>0</v>
      </c>
      <c r="F108" t="s">
        <v>19</v>
      </c>
      <c r="G108" t="s">
        <v>1</v>
      </c>
    </row>
    <row r="109" spans="1:14" x14ac:dyDescent="0.35">
      <c r="C109" s="1" t="s">
        <v>20</v>
      </c>
      <c r="D109">
        <f t="shared" ref="D109" si="34">AVERAGE(D88:D107)</f>
        <v>0.15160246569775124</v>
      </c>
      <c r="E109">
        <f t="shared" ref="E109:G109" si="35">AVERAGE(E88:E107)</f>
        <v>431.11839999999995</v>
      </c>
      <c r="F109">
        <f t="shared" si="35"/>
        <v>3173.9569999999994</v>
      </c>
      <c r="G109">
        <f t="shared" si="35"/>
        <v>4921.5</v>
      </c>
      <c r="I109" s="1" t="s">
        <v>20</v>
      </c>
      <c r="J109">
        <f>AVERAGE(J88:J107)</f>
        <v>416.53288749999996</v>
      </c>
      <c r="K109">
        <f>AVERAGE(K88:K107)</f>
        <v>59.933568789302193</v>
      </c>
      <c r="L109">
        <f>AVERAGE(L88:L107)</f>
        <v>0.14811823603225557</v>
      </c>
      <c r="N109">
        <f>AVERAGE(N88:N107)</f>
        <v>6.0757504758621704E-2</v>
      </c>
    </row>
    <row r="110" spans="1:14" x14ac:dyDescent="0.35">
      <c r="C110" s="1" t="s">
        <v>27</v>
      </c>
      <c r="D110">
        <f t="shared" ref="D110" si="36">MEDIAN(D88:D107)</f>
        <v>0.1601945907197681</v>
      </c>
      <c r="E110">
        <f t="shared" ref="E110:G110" si="37">MEDIAN(E88:E107)</f>
        <v>352.35950000000003</v>
      </c>
      <c r="F110">
        <f t="shared" si="37"/>
        <v>3240.5449999999996</v>
      </c>
      <c r="G110">
        <f t="shared" si="37"/>
        <v>4922</v>
      </c>
      <c r="I110" s="1" t="s">
        <v>27</v>
      </c>
      <c r="J110">
        <f>MEDIAN(J88:J107)</f>
        <v>353.21999999999997</v>
      </c>
      <c r="K110">
        <f>MEDIAN(K88:K107)</f>
        <v>59.667037465022965</v>
      </c>
      <c r="L110">
        <f>MEDIAN(L88:L107)</f>
        <v>0.15601383966520166</v>
      </c>
      <c r="N110">
        <f>MEDIAN(N88:N107)</f>
        <v>3.3996868709460941E-2</v>
      </c>
    </row>
    <row r="111" spans="1:14" x14ac:dyDescent="0.35">
      <c r="C111" s="1" t="s">
        <v>21</v>
      </c>
      <c r="D111">
        <f t="shared" ref="D111" si="38">STDEV(D88:D107)</f>
        <v>6.3959840612564781E-2</v>
      </c>
      <c r="E111">
        <f t="shared" ref="E111:G111" si="39">STDEV(E88:E107)</f>
        <v>161.84063942897353</v>
      </c>
      <c r="F111">
        <f t="shared" si="39"/>
        <v>1211.1731462487112</v>
      </c>
      <c r="G111">
        <f t="shared" si="39"/>
        <v>7.272876792721382</v>
      </c>
      <c r="I111" s="1" t="s">
        <v>21</v>
      </c>
      <c r="J111">
        <f>STDEV(J88:J107)</f>
        <v>131.3017038613379</v>
      </c>
      <c r="K111">
        <f>STDEV(K88:K107)</f>
        <v>19.96082280643374</v>
      </c>
      <c r="L111">
        <f>STDEV(L88:L107)</f>
        <v>3.8576347103286043E-2</v>
      </c>
      <c r="N111">
        <f>STDEV(N88:N107)</f>
        <v>0.13999934644007644</v>
      </c>
    </row>
    <row r="112" spans="1:14" x14ac:dyDescent="0.35">
      <c r="C112" s="1" t="s">
        <v>22</v>
      </c>
      <c r="D112">
        <f t="shared" ref="D112" si="40">MAX(D88:D107)</f>
        <v>0.29326158737923452</v>
      </c>
      <c r="E112">
        <f t="shared" ref="E112:G112" si="41">MAX(E88:E107)</f>
        <v>719.4000000000002</v>
      </c>
      <c r="F112">
        <f t="shared" si="41"/>
        <v>5948.2</v>
      </c>
      <c r="G112">
        <f t="shared" si="41"/>
        <v>4931</v>
      </c>
      <c r="I112" s="1" t="s">
        <v>22</v>
      </c>
      <c r="J112">
        <f>MAX(J88:J107)</f>
        <v>672.8599999999999</v>
      </c>
      <c r="K112">
        <f>MAX(K88:K107)</f>
        <v>98.483892083934165</v>
      </c>
      <c r="L112">
        <f>MAX(L88:L107)</f>
        <v>0.22827030725807707</v>
      </c>
      <c r="N112">
        <f>MAX(N88:N107)</f>
        <v>0.35320823244552074</v>
      </c>
    </row>
    <row r="113" spans="1:14" x14ac:dyDescent="0.35">
      <c r="C113" s="1" t="s">
        <v>23</v>
      </c>
      <c r="D113">
        <f t="shared" ref="D113" si="42">MIN(D88:D107)</f>
        <v>5.55462156618809E-2</v>
      </c>
      <c r="E113">
        <f t="shared" ref="E113:G113" si="43">MIN(E88:E107)</f>
        <v>237.3</v>
      </c>
      <c r="F113">
        <f t="shared" si="43"/>
        <v>1302.037</v>
      </c>
      <c r="G113">
        <f t="shared" si="43"/>
        <v>4911</v>
      </c>
      <c r="I113" s="1" t="s">
        <v>23</v>
      </c>
      <c r="J113">
        <f>MIN(J88:J107)</f>
        <v>297.51939999999996</v>
      </c>
      <c r="K113">
        <f>MIN(K88:K107)</f>
        <v>36.837782605634615</v>
      </c>
      <c r="L113">
        <f>MIN(L88:L107)</f>
        <v>6.1226256423145664E-2</v>
      </c>
      <c r="N113">
        <f>MIN(N88:N107)</f>
        <v>-0.21576138357796301</v>
      </c>
    </row>
    <row r="114" spans="1:14" x14ac:dyDescent="0.35">
      <c r="C114" s="1" t="s">
        <v>37</v>
      </c>
      <c r="D114">
        <f>D111/D109</f>
        <v>0.42189182292114602</v>
      </c>
      <c r="K114" t="s">
        <v>30</v>
      </c>
    </row>
    <row r="115" spans="1:14" x14ac:dyDescent="0.35">
      <c r="D115" t="s">
        <v>35</v>
      </c>
      <c r="J115" s="1" t="s">
        <v>24</v>
      </c>
      <c r="K115" s="1" t="s">
        <v>25</v>
      </c>
      <c r="L115" s="1" t="s">
        <v>26</v>
      </c>
      <c r="N115" s="1" t="s">
        <v>28</v>
      </c>
    </row>
    <row r="116" spans="1:14" x14ac:dyDescent="0.35">
      <c r="A116">
        <v>1995</v>
      </c>
      <c r="B116" t="s">
        <v>12</v>
      </c>
      <c r="C116" t="s">
        <v>13</v>
      </c>
      <c r="D116">
        <f>E116/F116</f>
        <v>0.34314030798934964</v>
      </c>
      <c r="E116">
        <v>572.97500000000002</v>
      </c>
      <c r="F116">
        <v>1669.798</v>
      </c>
      <c r="G116">
        <v>4911</v>
      </c>
    </row>
    <row r="117" spans="1:14" x14ac:dyDescent="0.35">
      <c r="A117">
        <v>1996</v>
      </c>
      <c r="B117" t="s">
        <v>12</v>
      </c>
      <c r="C117" t="s">
        <v>13</v>
      </c>
      <c r="D117">
        <f>E117/F117</f>
        <v>0.3035763797200951</v>
      </c>
      <c r="E117">
        <v>551.82900000000006</v>
      </c>
      <c r="F117">
        <v>1817.76</v>
      </c>
      <c r="G117">
        <v>4911</v>
      </c>
      <c r="N117">
        <f>(E117-E116)/E116</f>
        <v>-3.6905624154631451E-2</v>
      </c>
    </row>
    <row r="118" spans="1:14" x14ac:dyDescent="0.35">
      <c r="A118">
        <v>1997</v>
      </c>
      <c r="B118" t="s">
        <v>12</v>
      </c>
      <c r="C118" t="s">
        <v>13</v>
      </c>
      <c r="D118">
        <f>E118/F118</f>
        <v>0.28986238775835499</v>
      </c>
      <c r="E118">
        <v>578.28300000000002</v>
      </c>
      <c r="F118">
        <v>1995.0260000000003</v>
      </c>
      <c r="G118">
        <v>4911</v>
      </c>
      <c r="N118">
        <f>(E118-E117)/E117</f>
        <v>4.7938763638735817E-2</v>
      </c>
    </row>
    <row r="119" spans="1:14" x14ac:dyDescent="0.35">
      <c r="A119">
        <v>1998</v>
      </c>
      <c r="B119" t="s">
        <v>12</v>
      </c>
      <c r="C119" t="s">
        <v>13</v>
      </c>
      <c r="D119">
        <f>E119/F119</f>
        <v>0.27519799717073146</v>
      </c>
      <c r="E119">
        <v>586.33299999999997</v>
      </c>
      <c r="F119">
        <v>2130.5859999999998</v>
      </c>
      <c r="G119">
        <v>4911</v>
      </c>
      <c r="N119">
        <f>(E119-E118)/E118</f>
        <v>1.3920519883863012E-2</v>
      </c>
    </row>
    <row r="120" spans="1:14" x14ac:dyDescent="0.35">
      <c r="A120">
        <v>1999</v>
      </c>
      <c r="B120" t="s">
        <v>12</v>
      </c>
      <c r="C120" t="s">
        <v>13</v>
      </c>
      <c r="D120">
        <f>E120/F120</f>
        <v>0.24810004980702358</v>
      </c>
      <c r="E120">
        <v>601.23400000000004</v>
      </c>
      <c r="F120">
        <v>2423.3530000000001</v>
      </c>
      <c r="G120">
        <v>4911</v>
      </c>
      <c r="J120">
        <f>AVERAGE(E116:E120)</f>
        <v>578.13080000000002</v>
      </c>
      <c r="K120">
        <f>STDEV(E116:E120)</f>
        <v>18.161938613485056</v>
      </c>
      <c r="L120">
        <f t="shared" ref="L120:L135" si="44">K120/J120</f>
        <v>3.1414930001108843E-2</v>
      </c>
      <c r="N120">
        <f>(E120-E119)/E119</f>
        <v>2.5413885965824997E-2</v>
      </c>
    </row>
    <row r="121" spans="1:14" x14ac:dyDescent="0.35">
      <c r="A121">
        <v>2000</v>
      </c>
      <c r="B121" t="s">
        <v>12</v>
      </c>
      <c r="C121" t="s">
        <v>13</v>
      </c>
      <c r="D121">
        <f>E121/F121</f>
        <v>0.18899455987859651</v>
      </c>
      <c r="E121">
        <v>697.42299999999989</v>
      </c>
      <c r="F121">
        <v>3690.1750000000002</v>
      </c>
      <c r="G121">
        <v>4911</v>
      </c>
      <c r="J121">
        <f>AVERAGE(E117:E121)</f>
        <v>603.0204</v>
      </c>
      <c r="K121">
        <f>STDEV(E117:E121)</f>
        <v>55.736006816060957</v>
      </c>
      <c r="L121">
        <f t="shared" si="44"/>
        <v>9.242806183018179E-2</v>
      </c>
      <c r="N121">
        <f>(E121-E120)/E120</f>
        <v>0.15998596220439937</v>
      </c>
    </row>
    <row r="122" spans="1:14" x14ac:dyDescent="0.35">
      <c r="A122">
        <v>2001</v>
      </c>
      <c r="B122" t="s">
        <v>12</v>
      </c>
      <c r="C122" t="s">
        <v>13</v>
      </c>
      <c r="D122">
        <f>E122/F122</f>
        <v>0.15747423909224759</v>
      </c>
      <c r="E122">
        <v>716.72400000000016</v>
      </c>
      <c r="F122">
        <v>4551.3729999999996</v>
      </c>
      <c r="G122">
        <v>4911</v>
      </c>
      <c r="J122">
        <f>AVERAGE(E118:E122)</f>
        <v>635.99939999999992</v>
      </c>
      <c r="K122">
        <f>STDEV(E118:E122)</f>
        <v>65.756913775663179</v>
      </c>
      <c r="L122">
        <f t="shared" si="44"/>
        <v>0.1033914714002296</v>
      </c>
      <c r="N122">
        <f>(E122-E121)/E121</f>
        <v>2.7674739720370958E-2</v>
      </c>
    </row>
    <row r="123" spans="1:14" x14ac:dyDescent="0.35">
      <c r="A123">
        <v>2002</v>
      </c>
      <c r="B123" t="s">
        <v>12</v>
      </c>
      <c r="C123" t="s">
        <v>13</v>
      </c>
      <c r="D123">
        <f>E123/F123</f>
        <v>0.2053654543186367</v>
      </c>
      <c r="E123">
        <v>541.60599999999988</v>
      </c>
      <c r="F123">
        <v>2637.279</v>
      </c>
      <c r="G123">
        <v>4911</v>
      </c>
      <c r="J123">
        <f>AVERAGE(E119:E123)</f>
        <v>628.66399999999999</v>
      </c>
      <c r="K123">
        <f>STDEV(E119:E123)</f>
        <v>75.176089127461864</v>
      </c>
      <c r="L123">
        <f t="shared" si="44"/>
        <v>0.1195807126341923</v>
      </c>
      <c r="N123">
        <f>(E123-E122)/E122</f>
        <v>-0.24433115118232435</v>
      </c>
    </row>
    <row r="124" spans="1:14" x14ac:dyDescent="0.35">
      <c r="A124">
        <v>2003</v>
      </c>
      <c r="B124" t="s">
        <v>12</v>
      </c>
      <c r="C124" t="s">
        <v>13</v>
      </c>
      <c r="D124">
        <f>E124/F124</f>
        <v>0.19189297379706249</v>
      </c>
      <c r="E124">
        <v>540.726</v>
      </c>
      <c r="F124">
        <v>2817.8519999999994</v>
      </c>
      <c r="G124">
        <v>4911</v>
      </c>
      <c r="J124">
        <f>AVERAGE(E120:E124)</f>
        <v>619.54259999999999</v>
      </c>
      <c r="K124">
        <f>STDEV(E120:E124)</f>
        <v>83.861427514679832</v>
      </c>
      <c r="L124">
        <f t="shared" si="44"/>
        <v>0.13536022787566154</v>
      </c>
      <c r="N124">
        <f>(E124-E123)/E123</f>
        <v>-1.6247973619197018E-3</v>
      </c>
    </row>
    <row r="125" spans="1:14" x14ac:dyDescent="0.35">
      <c r="A125">
        <v>2004</v>
      </c>
      <c r="B125" t="s">
        <v>12</v>
      </c>
      <c r="C125" t="s">
        <v>13</v>
      </c>
      <c r="D125">
        <f>E125/F125</f>
        <v>0.19309900076731415</v>
      </c>
      <c r="E125">
        <v>559.93399999999997</v>
      </c>
      <c r="F125">
        <v>2899.7249999999999</v>
      </c>
      <c r="G125">
        <v>4911</v>
      </c>
      <c r="J125">
        <f>AVERAGE(E121:E125)</f>
        <v>611.28259999999989</v>
      </c>
      <c r="K125">
        <f>STDEV(E121:E125)</f>
        <v>88.045156679967619</v>
      </c>
      <c r="L125">
        <f t="shared" si="44"/>
        <v>0.14403347433734845</v>
      </c>
      <c r="N125">
        <f>(E125-E124)/E124</f>
        <v>3.5522612191756953E-2</v>
      </c>
    </row>
    <row r="126" spans="1:14" x14ac:dyDescent="0.35">
      <c r="A126">
        <v>2005</v>
      </c>
      <c r="B126" t="s">
        <v>12</v>
      </c>
      <c r="C126" t="s">
        <v>13</v>
      </c>
      <c r="D126">
        <f>E126/F126</f>
        <v>0.17909975217163582</v>
      </c>
      <c r="E126">
        <v>535.14200000000005</v>
      </c>
      <c r="F126">
        <v>2987.9549999999999</v>
      </c>
      <c r="G126">
        <v>4911</v>
      </c>
      <c r="J126">
        <f>AVERAGE(E122:E126)</f>
        <v>578.82639999999992</v>
      </c>
      <c r="K126">
        <f>STDEV(E122:E126)</f>
        <v>77.649849200112172</v>
      </c>
      <c r="L126">
        <f t="shared" si="44"/>
        <v>0.13415049693675371</v>
      </c>
      <c r="N126">
        <f>(E126-E125)/E125</f>
        <v>-4.4276646890526239E-2</v>
      </c>
    </row>
    <row r="127" spans="1:14" x14ac:dyDescent="0.35">
      <c r="A127">
        <v>2006</v>
      </c>
      <c r="B127" t="s">
        <v>12</v>
      </c>
      <c r="C127" t="s">
        <v>13</v>
      </c>
      <c r="D127">
        <f>E127/F127</f>
        <v>0.19707132921074683</v>
      </c>
      <c r="E127">
        <v>670.38699999999983</v>
      </c>
      <c r="F127">
        <v>3401.748000000001</v>
      </c>
      <c r="G127">
        <v>4911</v>
      </c>
      <c r="J127">
        <f>AVERAGE(E123:E127)</f>
        <v>569.55899999999997</v>
      </c>
      <c r="K127">
        <f>STDEV(E123:E127)</f>
        <v>57.131795429515364</v>
      </c>
      <c r="L127">
        <f t="shared" si="44"/>
        <v>0.10030882740772311</v>
      </c>
      <c r="N127">
        <f>(E127-E126)/E126</f>
        <v>0.25272731349809913</v>
      </c>
    </row>
    <row r="128" spans="1:14" x14ac:dyDescent="0.35">
      <c r="A128">
        <v>2007</v>
      </c>
      <c r="B128" t="s">
        <v>12</v>
      </c>
      <c r="C128" t="s">
        <v>13</v>
      </c>
      <c r="D128">
        <f>E128/F128</f>
        <v>0.18796578518682486</v>
      </c>
      <c r="E128">
        <v>662.31999999999982</v>
      </c>
      <c r="F128">
        <v>3523.62</v>
      </c>
      <c r="G128">
        <v>4911</v>
      </c>
      <c r="J128">
        <f>AVERAGE(E124:E128)</f>
        <v>593.70179999999993</v>
      </c>
      <c r="K128">
        <f>STDEV(E124:E128)</f>
        <v>67.016839579318059</v>
      </c>
      <c r="L128">
        <f t="shared" si="44"/>
        <v>0.11287963010945573</v>
      </c>
      <c r="N128">
        <f>(E128-E127)/E127</f>
        <v>-1.2033347902032721E-2</v>
      </c>
    </row>
    <row r="129" spans="1:14" x14ac:dyDescent="0.35">
      <c r="A129">
        <v>2008</v>
      </c>
      <c r="B129" t="s">
        <v>12</v>
      </c>
      <c r="C129" t="s">
        <v>13</v>
      </c>
      <c r="D129">
        <f>E129/F129</f>
        <v>0.14708726503351865</v>
      </c>
      <c r="E129">
        <v>495.25400000000002</v>
      </c>
      <c r="F129">
        <v>3367.0760000000009</v>
      </c>
      <c r="G129">
        <v>4911</v>
      </c>
      <c r="J129">
        <f>AVERAGE(E125:E129)</f>
        <v>584.60739999999987</v>
      </c>
      <c r="K129">
        <f>STDEV(E125:E129)</f>
        <v>78.161724218443936</v>
      </c>
      <c r="L129">
        <f t="shared" si="44"/>
        <v>0.13369951221699206</v>
      </c>
      <c r="N129">
        <f>(E129-E128)/E128</f>
        <v>-0.25224362845754295</v>
      </c>
    </row>
    <row r="130" spans="1:14" x14ac:dyDescent="0.35">
      <c r="A130">
        <v>2009</v>
      </c>
      <c r="B130" t="s">
        <v>12</v>
      </c>
      <c r="C130" t="s">
        <v>13</v>
      </c>
      <c r="D130">
        <f>E130/F130</f>
        <v>0.10279242279808834</v>
      </c>
      <c r="E130">
        <v>338.91699999999997</v>
      </c>
      <c r="F130">
        <v>3297.101000000001</v>
      </c>
      <c r="G130">
        <v>4911</v>
      </c>
      <c r="J130">
        <f>AVERAGE(E126:E130)</f>
        <v>540.40399999999988</v>
      </c>
      <c r="K130">
        <f>STDEV(E126:E130)</f>
        <v>136.40226689648523</v>
      </c>
      <c r="L130">
        <f t="shared" si="44"/>
        <v>0.25240795200717475</v>
      </c>
      <c r="N130">
        <f>(E130-E129)/E129</f>
        <v>-0.31567034289475709</v>
      </c>
    </row>
    <row r="131" spans="1:14" x14ac:dyDescent="0.35">
      <c r="A131">
        <v>2010</v>
      </c>
      <c r="B131" t="s">
        <v>12</v>
      </c>
      <c r="C131" t="s">
        <v>13</v>
      </c>
      <c r="D131">
        <f>E131/F131</f>
        <v>0.2325905544261094</v>
      </c>
      <c r="E131">
        <v>759.09299999999985</v>
      </c>
      <c r="F131">
        <v>3263.645</v>
      </c>
      <c r="G131">
        <v>4911</v>
      </c>
      <c r="J131">
        <f>AVERAGE(E127:E131)</f>
        <v>585.19419999999991</v>
      </c>
      <c r="K131">
        <f>STDEV(E127:E131)</f>
        <v>167.47290352083814</v>
      </c>
      <c r="L131">
        <f t="shared" si="44"/>
        <v>0.28618346443084736</v>
      </c>
      <c r="N131">
        <f>(E131-E130)/E130</f>
        <v>1.2397607673855249</v>
      </c>
    </row>
    <row r="132" spans="1:14" x14ac:dyDescent="0.35">
      <c r="A132">
        <v>2011</v>
      </c>
      <c r="B132" t="s">
        <v>12</v>
      </c>
      <c r="C132" t="s">
        <v>13</v>
      </c>
      <c r="D132">
        <f>E132/F132</f>
        <v>0.2410187145656216</v>
      </c>
      <c r="E132">
        <v>781.23299999999995</v>
      </c>
      <c r="F132">
        <v>3241.3789999999999</v>
      </c>
      <c r="G132">
        <v>4911</v>
      </c>
      <c r="J132">
        <f>AVERAGE(E128:E132)</f>
        <v>607.36339999999996</v>
      </c>
      <c r="K132">
        <f>STDEV(E128:E132)</f>
        <v>187.68639031986268</v>
      </c>
      <c r="L132">
        <f t="shared" si="44"/>
        <v>0.3090182752531066</v>
      </c>
      <c r="N132">
        <f>(E132-E131)/E131</f>
        <v>2.9166386727318135E-2</v>
      </c>
    </row>
    <row r="133" spans="1:14" x14ac:dyDescent="0.35">
      <c r="A133">
        <v>2012</v>
      </c>
      <c r="B133" t="s">
        <v>12</v>
      </c>
      <c r="C133" t="s">
        <v>13</v>
      </c>
      <c r="D133">
        <f>E133/F133</f>
        <v>0.2637727739138967</v>
      </c>
      <c r="E133">
        <v>870.92599999999982</v>
      </c>
      <c r="F133">
        <v>3301.8040000000001</v>
      </c>
      <c r="G133">
        <v>4911</v>
      </c>
      <c r="J133">
        <f>AVERAGE(E129:E133)</f>
        <v>649.08459999999991</v>
      </c>
      <c r="K133">
        <f>STDEV(E129:E133)</f>
        <v>222.84885462640321</v>
      </c>
      <c r="L133">
        <f t="shared" si="44"/>
        <v>0.34332790305979105</v>
      </c>
      <c r="N133">
        <f>(E133-E132)/E132</f>
        <v>0.11480953825555228</v>
      </c>
    </row>
    <row r="134" spans="1:14" x14ac:dyDescent="0.35">
      <c r="A134">
        <v>2013</v>
      </c>
      <c r="B134" t="s">
        <v>12</v>
      </c>
      <c r="C134" t="s">
        <v>13</v>
      </c>
      <c r="D134">
        <f>E134/F134</f>
        <v>0.25254383395259922</v>
      </c>
      <c r="E134">
        <v>872.44500000000005</v>
      </c>
      <c r="F134">
        <v>3454.6280000000002</v>
      </c>
      <c r="G134">
        <v>4911</v>
      </c>
      <c r="J134">
        <f>AVERAGE(E130:E134)</f>
        <v>724.52279999999996</v>
      </c>
      <c r="K134">
        <f>STDEV(E130:E134)</f>
        <v>221.59526886240144</v>
      </c>
      <c r="L134">
        <f t="shared" si="44"/>
        <v>0.30584995925925512</v>
      </c>
      <c r="N134">
        <f>(E134-E133)/E133</f>
        <v>1.7441206256332148E-3</v>
      </c>
    </row>
    <row r="135" spans="1:14" x14ac:dyDescent="0.35">
      <c r="A135">
        <v>2014</v>
      </c>
      <c r="B135" t="s">
        <v>12</v>
      </c>
      <c r="C135" t="s">
        <v>13</v>
      </c>
      <c r="D135">
        <f>E135/F135</f>
        <v>0.24210770207169596</v>
      </c>
      <c r="E135">
        <v>845.35099999999989</v>
      </c>
      <c r="F135">
        <v>3491.6320000000001</v>
      </c>
      <c r="G135">
        <v>4911</v>
      </c>
      <c r="J135">
        <f>AVERAGE(E131:E135)</f>
        <v>825.80959999999993</v>
      </c>
      <c r="K135">
        <f>STDEV(E131:E135)</f>
        <v>52.512842189315961</v>
      </c>
      <c r="L135">
        <f t="shared" si="44"/>
        <v>6.3589527403551574E-2</v>
      </c>
      <c r="N135">
        <f>(E135-E134)/E134</f>
        <v>-3.1055252766650235E-2</v>
      </c>
    </row>
    <row r="136" spans="1:14" x14ac:dyDescent="0.35">
      <c r="D136" t="s">
        <v>35</v>
      </c>
      <c r="E136" t="s">
        <v>0</v>
      </c>
      <c r="F136" t="s">
        <v>19</v>
      </c>
      <c r="G136" t="s">
        <v>1</v>
      </c>
    </row>
    <row r="137" spans="1:14" x14ac:dyDescent="0.35">
      <c r="C137" s="1" t="s">
        <v>20</v>
      </c>
      <c r="D137">
        <f t="shared" ref="D137" si="45">AVERAGE(D116:D135)</f>
        <v>0.22213767418150754</v>
      </c>
      <c r="E137">
        <f t="shared" ref="E137:G137" si="46">AVERAGE(E116:E135)</f>
        <v>638.90674999999987</v>
      </c>
      <c r="F137">
        <f t="shared" si="46"/>
        <v>2998.1757499999999</v>
      </c>
      <c r="G137">
        <f t="shared" si="46"/>
        <v>4911</v>
      </c>
      <c r="I137" s="1" t="s">
        <v>20</v>
      </c>
      <c r="J137">
        <f>AVERAGE(J116:J135)</f>
        <v>620.98206249999998</v>
      </c>
      <c r="K137">
        <f>AVERAGE(K116:K135)</f>
        <v>103.45101671062594</v>
      </c>
      <c r="L137">
        <f>AVERAGE(L116:L135)</f>
        <v>0.16672652663521081</v>
      </c>
      <c r="N137">
        <f>AVERAGE(N116:N135)</f>
        <v>5.3185464130878622E-2</v>
      </c>
    </row>
    <row r="138" spans="1:14" x14ac:dyDescent="0.35">
      <c r="C138" s="1" t="s">
        <v>27</v>
      </c>
      <c r="D138">
        <f t="shared" ref="D138" si="47">MEDIAN(D116:D135)</f>
        <v>0.21897800437237305</v>
      </c>
      <c r="E138">
        <f t="shared" ref="E138:G138" si="48">MEDIAN(E116:E135)</f>
        <v>593.7835</v>
      </c>
      <c r="F138">
        <f t="shared" si="48"/>
        <v>3252.5119999999997</v>
      </c>
      <c r="G138">
        <f t="shared" si="48"/>
        <v>4911</v>
      </c>
      <c r="I138" s="1" t="s">
        <v>27</v>
      </c>
      <c r="J138">
        <f>MEDIAN(J116:J135)</f>
        <v>605.19190000000003</v>
      </c>
      <c r="K138">
        <f>MEDIAN(K116:K135)</f>
        <v>77.905786709278061</v>
      </c>
      <c r="L138">
        <f>MEDIAN(L116:L135)</f>
        <v>0.1339250045768729</v>
      </c>
      <c r="N138">
        <f>MEDIAN(N116:N135)</f>
        <v>1.3920519883863012E-2</v>
      </c>
    </row>
    <row r="139" spans="1:14" x14ac:dyDescent="0.35">
      <c r="C139" s="1" t="s">
        <v>21</v>
      </c>
      <c r="D139">
        <f t="shared" ref="D139" si="49">STDEV(D116:D135)</f>
        <v>5.7909107221770929E-2</v>
      </c>
      <c r="E139">
        <f t="shared" ref="E139:G139" si="50">STDEV(E116:E135)</f>
        <v>138.26772558675555</v>
      </c>
      <c r="F139">
        <f t="shared" si="50"/>
        <v>712.64229147011508</v>
      </c>
      <c r="G139">
        <f t="shared" si="50"/>
        <v>0</v>
      </c>
      <c r="I139" s="1" t="s">
        <v>21</v>
      </c>
      <c r="J139">
        <f>STDEV(J116:J135)</f>
        <v>68.533260316888857</v>
      </c>
      <c r="K139">
        <f>STDEV(K116:K135)</f>
        <v>63.382078031887737</v>
      </c>
      <c r="L139">
        <f>STDEV(L116:L135)</f>
        <v>9.8001350820985184E-2</v>
      </c>
      <c r="N139">
        <f>STDEV(N116:N135)</f>
        <v>0.31792166187750237</v>
      </c>
    </row>
    <row r="140" spans="1:14" x14ac:dyDescent="0.35">
      <c r="C140" s="1" t="s">
        <v>22</v>
      </c>
      <c r="D140">
        <f t="shared" ref="D140" si="51">MAX(D116:D135)</f>
        <v>0.34314030798934964</v>
      </c>
      <c r="E140">
        <f t="shared" ref="E140:G140" si="52">MAX(E116:E135)</f>
        <v>872.44500000000005</v>
      </c>
      <c r="F140">
        <f t="shared" si="52"/>
        <v>4551.3729999999996</v>
      </c>
      <c r="G140">
        <f t="shared" si="52"/>
        <v>4911</v>
      </c>
      <c r="I140" s="1" t="s">
        <v>22</v>
      </c>
      <c r="J140">
        <f>MAX(J116:J135)</f>
        <v>825.80959999999993</v>
      </c>
      <c r="K140">
        <f>MAX(K116:K135)</f>
        <v>222.84885462640321</v>
      </c>
      <c r="L140">
        <f>MAX(L116:L135)</f>
        <v>0.34332790305979105</v>
      </c>
      <c r="N140">
        <f>MAX(N116:N135)</f>
        <v>1.2397607673855249</v>
      </c>
    </row>
    <row r="141" spans="1:14" x14ac:dyDescent="0.35">
      <c r="C141" s="1" t="s">
        <v>23</v>
      </c>
      <c r="D141">
        <f t="shared" ref="D141" si="53">MIN(D116:D135)</f>
        <v>0.10279242279808834</v>
      </c>
      <c r="E141">
        <f t="shared" ref="E141:G141" si="54">MIN(E116:E135)</f>
        <v>338.91699999999997</v>
      </c>
      <c r="F141">
        <f t="shared" si="54"/>
        <v>1669.798</v>
      </c>
      <c r="G141">
        <f t="shared" si="54"/>
        <v>4911</v>
      </c>
      <c r="I141" s="1" t="s">
        <v>23</v>
      </c>
      <c r="J141">
        <f>MIN(J116:J135)</f>
        <v>540.40399999999988</v>
      </c>
      <c r="K141">
        <f>MIN(K116:K135)</f>
        <v>18.161938613485056</v>
      </c>
      <c r="L141">
        <f>MIN(L116:L135)</f>
        <v>3.1414930001108843E-2</v>
      </c>
      <c r="N141">
        <f>MIN(N116:N135)</f>
        <v>-0.31567034289475709</v>
      </c>
    </row>
    <row r="142" spans="1:14" x14ac:dyDescent="0.35">
      <c r="C142" s="1" t="s">
        <v>37</v>
      </c>
      <c r="D142">
        <f>D139/D137</f>
        <v>0.2606901662905397</v>
      </c>
      <c r="I142" s="1"/>
      <c r="K142" t="s">
        <v>29</v>
      </c>
    </row>
    <row r="143" spans="1:14" x14ac:dyDescent="0.35">
      <c r="D143" t="s">
        <v>35</v>
      </c>
      <c r="J143" s="1" t="s">
        <v>24</v>
      </c>
      <c r="K143" s="1" t="s">
        <v>25</v>
      </c>
      <c r="L143" s="1" t="s">
        <v>26</v>
      </c>
      <c r="N143" s="1" t="s">
        <v>28</v>
      </c>
    </row>
    <row r="144" spans="1:14" x14ac:dyDescent="0.35">
      <c r="A144">
        <v>1995</v>
      </c>
      <c r="B144" t="s">
        <v>2</v>
      </c>
      <c r="C144" t="s">
        <v>3</v>
      </c>
      <c r="D144">
        <f>E144/F144</f>
        <v>0.24907653661952939</v>
      </c>
      <c r="E144">
        <v>391.56600000000009</v>
      </c>
      <c r="F144">
        <v>1572.0709999999997</v>
      </c>
      <c r="G144">
        <v>4931</v>
      </c>
    </row>
    <row r="145" spans="1:14" x14ac:dyDescent="0.35">
      <c r="A145">
        <v>1996</v>
      </c>
      <c r="B145" t="s">
        <v>2</v>
      </c>
      <c r="C145" t="s">
        <v>3</v>
      </c>
      <c r="D145">
        <f>E145/F145</f>
        <v>0.19913973829635151</v>
      </c>
      <c r="E145">
        <v>407.60299999999989</v>
      </c>
      <c r="F145">
        <v>2046.819</v>
      </c>
      <c r="G145">
        <v>4931</v>
      </c>
      <c r="N145">
        <f>(E145-E144)/E144</f>
        <v>4.09560584933314E-2</v>
      </c>
    </row>
    <row r="146" spans="1:14" x14ac:dyDescent="0.35">
      <c r="A146">
        <v>1997</v>
      </c>
      <c r="B146" t="s">
        <v>2</v>
      </c>
      <c r="C146" t="s">
        <v>3</v>
      </c>
      <c r="D146">
        <f>E146/F146</f>
        <v>0.49318907966250969</v>
      </c>
      <c r="E146">
        <v>1061.2269999999999</v>
      </c>
      <c r="F146">
        <v>2151.7649999999994</v>
      </c>
      <c r="G146">
        <v>4931</v>
      </c>
      <c r="N146">
        <f>(E146-E145)/E145</f>
        <v>1.6035799540238913</v>
      </c>
    </row>
    <row r="147" spans="1:14" x14ac:dyDescent="0.35">
      <c r="A147">
        <v>1998</v>
      </c>
      <c r="B147" t="s">
        <v>2</v>
      </c>
      <c r="C147" t="s">
        <v>3</v>
      </c>
      <c r="D147">
        <f>E147/F147</f>
        <v>0.14083205263970375</v>
      </c>
      <c r="E147">
        <v>286.46000000000004</v>
      </c>
      <c r="F147">
        <v>2034.0540000000003</v>
      </c>
      <c r="G147">
        <v>4931</v>
      </c>
      <c r="N147">
        <f>(E147-E146)/E146</f>
        <v>-0.73006717695648515</v>
      </c>
    </row>
    <row r="148" spans="1:14" x14ac:dyDescent="0.35">
      <c r="A148">
        <v>1999</v>
      </c>
      <c r="B148" t="s">
        <v>2</v>
      </c>
      <c r="C148" t="s">
        <v>3</v>
      </c>
      <c r="D148">
        <f>E148/F148</f>
        <v>0.12205487000517641</v>
      </c>
      <c r="E148">
        <v>248.52299999999997</v>
      </c>
      <c r="F148">
        <v>2036.1579999999999</v>
      </c>
      <c r="G148">
        <v>4931</v>
      </c>
      <c r="J148">
        <f>AVERAGE(E144:E148)</f>
        <v>479.07579999999996</v>
      </c>
      <c r="K148">
        <f>STDEV(E144:E148)</f>
        <v>332.38599018866586</v>
      </c>
      <c r="L148">
        <f t="shared" ref="L148:L163" si="55">K148/J148</f>
        <v>0.69380667983785838</v>
      </c>
      <c r="N148">
        <f>(E148-E147)/E147</f>
        <v>-0.13243384765761385</v>
      </c>
    </row>
    <row r="149" spans="1:14" x14ac:dyDescent="0.35">
      <c r="A149">
        <v>2000</v>
      </c>
      <c r="B149" t="s">
        <v>2</v>
      </c>
      <c r="C149" t="s">
        <v>3</v>
      </c>
      <c r="D149">
        <f>E149/F149</f>
        <v>0.17650759391271006</v>
      </c>
      <c r="E149">
        <v>418.05399999999997</v>
      </c>
      <c r="F149">
        <v>2368.4760000000006</v>
      </c>
      <c r="G149">
        <v>4931</v>
      </c>
      <c r="J149">
        <f>AVERAGE(E145:E149)</f>
        <v>484.37339999999995</v>
      </c>
      <c r="K149">
        <f>STDEV(E145:E149)</f>
        <v>330.85010127140646</v>
      </c>
      <c r="L149">
        <f t="shared" si="55"/>
        <v>0.68304762662732199</v>
      </c>
      <c r="N149">
        <f>(E149-E148)/E148</f>
        <v>0.68215416681755825</v>
      </c>
    </row>
    <row r="150" spans="1:14" x14ac:dyDescent="0.35">
      <c r="A150">
        <v>2001</v>
      </c>
      <c r="B150" t="s">
        <v>2</v>
      </c>
      <c r="C150" t="s">
        <v>3</v>
      </c>
      <c r="D150">
        <f>E150/F150</f>
        <v>5.1687309206307375E-2</v>
      </c>
      <c r="E150">
        <v>113.00199999999998</v>
      </c>
      <c r="F150">
        <v>2186.2620000000002</v>
      </c>
      <c r="G150">
        <v>4931</v>
      </c>
      <c r="J150">
        <f>AVERAGE(E146:E150)</f>
        <v>425.45319999999992</v>
      </c>
      <c r="K150">
        <f>STDEV(E146:E150)</f>
        <v>371.65583226514821</v>
      </c>
      <c r="L150">
        <f t="shared" si="55"/>
        <v>0.87355279561923205</v>
      </c>
      <c r="N150">
        <f>(E150-E149)/E149</f>
        <v>-0.72969520683930789</v>
      </c>
    </row>
    <row r="151" spans="1:14" x14ac:dyDescent="0.35">
      <c r="A151">
        <v>2002</v>
      </c>
      <c r="B151" t="s">
        <v>2</v>
      </c>
      <c r="C151" t="s">
        <v>3</v>
      </c>
      <c r="D151">
        <f>E151/F151</f>
        <v>-9.1692366064824574E-2</v>
      </c>
      <c r="E151">
        <v>-162.39799999999997</v>
      </c>
      <c r="F151">
        <v>1771.1179999999999</v>
      </c>
      <c r="G151">
        <v>4931</v>
      </c>
      <c r="J151">
        <f>AVERAGE(E147:E151)</f>
        <v>180.72820000000002</v>
      </c>
      <c r="K151">
        <f>STDEV(E147:E151)</f>
        <v>220.46616014527032</v>
      </c>
      <c r="L151">
        <f t="shared" si="55"/>
        <v>1.2198769209524043</v>
      </c>
      <c r="N151">
        <f>(E151-E150)/E150</f>
        <v>-2.4371250066370509</v>
      </c>
    </row>
    <row r="152" spans="1:14" x14ac:dyDescent="0.35">
      <c r="A152">
        <v>2003</v>
      </c>
      <c r="B152" t="s">
        <v>2</v>
      </c>
      <c r="C152" t="s">
        <v>3</v>
      </c>
      <c r="D152">
        <f>E152/F152</f>
        <v>0.32203487269897602</v>
      </c>
      <c r="E152">
        <v>470.53899999999993</v>
      </c>
      <c r="F152">
        <v>1461.143</v>
      </c>
      <c r="G152">
        <v>4931</v>
      </c>
      <c r="J152">
        <f>AVERAGE(E148:E152)</f>
        <v>217.54400000000001</v>
      </c>
      <c r="K152">
        <f>STDEV(E148:E152)</f>
        <v>255.17414724752183</v>
      </c>
      <c r="L152">
        <f t="shared" si="55"/>
        <v>1.1729771781686547</v>
      </c>
      <c r="N152">
        <f>(E152-E151)/-E151</f>
        <v>3.8974433182674666</v>
      </c>
    </row>
    <row r="153" spans="1:14" x14ac:dyDescent="0.35">
      <c r="A153">
        <v>2004</v>
      </c>
      <c r="B153" t="s">
        <v>2</v>
      </c>
      <c r="C153" t="s">
        <v>3</v>
      </c>
      <c r="D153">
        <f>E153/F153</f>
        <v>0.18946813530180151</v>
      </c>
      <c r="E153">
        <v>277.47399999999999</v>
      </c>
      <c r="F153">
        <v>1464.489</v>
      </c>
      <c r="G153">
        <v>4931</v>
      </c>
      <c r="J153">
        <f>AVERAGE(E149:E153)</f>
        <v>223.33419999999995</v>
      </c>
      <c r="K153">
        <f>STDEV(E149:E153)</f>
        <v>256.37845856896786</v>
      </c>
      <c r="L153">
        <f t="shared" si="55"/>
        <v>1.1479587925582733</v>
      </c>
      <c r="N153">
        <f>(E153-E152)/E152</f>
        <v>-0.41030605327082337</v>
      </c>
    </row>
    <row r="154" spans="1:14" x14ac:dyDescent="0.35">
      <c r="A154">
        <v>2005</v>
      </c>
      <c r="B154" t="s">
        <v>2</v>
      </c>
      <c r="C154" t="s">
        <v>3</v>
      </c>
      <c r="D154">
        <f>E154/F154</f>
        <v>0.19400320095397011</v>
      </c>
      <c r="E154">
        <v>307.161</v>
      </c>
      <c r="F154">
        <v>1583.2780000000005</v>
      </c>
      <c r="G154">
        <v>4931</v>
      </c>
      <c r="J154">
        <f>AVERAGE(E150:E154)</f>
        <v>201.15559999999999</v>
      </c>
      <c r="K154">
        <f>STDEV(E150:E154)</f>
        <v>239.56801563919163</v>
      </c>
      <c r="L154">
        <f t="shared" si="55"/>
        <v>1.1909587187191986</v>
      </c>
      <c r="N154">
        <f>(E154-E153)/E153</f>
        <v>0.10699020448762772</v>
      </c>
    </row>
    <row r="155" spans="1:14" x14ac:dyDescent="0.35">
      <c r="A155">
        <v>2006</v>
      </c>
      <c r="B155" t="s">
        <v>2</v>
      </c>
      <c r="C155" t="s">
        <v>3</v>
      </c>
      <c r="D155">
        <f>E155/F155</f>
        <v>0.20200679685354381</v>
      </c>
      <c r="E155">
        <v>324.37099999999998</v>
      </c>
      <c r="F155">
        <v>1605.7429999999999</v>
      </c>
      <c r="G155">
        <v>4931</v>
      </c>
      <c r="J155">
        <f>AVERAGE(E151:E155)</f>
        <v>243.42939999999999</v>
      </c>
      <c r="K155">
        <f>STDEV(E151:E155)</f>
        <v>238.77130441135503</v>
      </c>
      <c r="L155">
        <f t="shared" si="55"/>
        <v>0.98086469592972358</v>
      </c>
      <c r="N155">
        <f>(E155-E154)/E154</f>
        <v>5.6029248504855696E-2</v>
      </c>
    </row>
    <row r="156" spans="1:14" x14ac:dyDescent="0.35">
      <c r="A156">
        <v>2007</v>
      </c>
      <c r="B156" t="s">
        <v>2</v>
      </c>
      <c r="C156" t="s">
        <v>3</v>
      </c>
      <c r="D156">
        <f>E156/F156</f>
        <v>0.20220009566640451</v>
      </c>
      <c r="E156">
        <v>349.166</v>
      </c>
      <c r="F156">
        <v>1726.8340000000001</v>
      </c>
      <c r="G156">
        <v>4931</v>
      </c>
      <c r="J156">
        <f>AVERAGE(E152:E156)</f>
        <v>345.74220000000003</v>
      </c>
      <c r="K156">
        <f>STDEV(E152:E156)</f>
        <v>74.484474910547419</v>
      </c>
      <c r="L156">
        <f t="shared" si="55"/>
        <v>0.21543356555996757</v>
      </c>
      <c r="N156">
        <f>(E156-E155)/E155</f>
        <v>7.6440248974168526E-2</v>
      </c>
    </row>
    <row r="157" spans="1:14" x14ac:dyDescent="0.35">
      <c r="A157">
        <v>2008</v>
      </c>
      <c r="B157" t="s">
        <v>2</v>
      </c>
      <c r="C157" t="s">
        <v>3</v>
      </c>
      <c r="D157">
        <f>E157/F157</f>
        <v>0.17773937518080524</v>
      </c>
      <c r="E157">
        <v>326.86200000000002</v>
      </c>
      <c r="F157">
        <v>1838.9959999999996</v>
      </c>
      <c r="G157">
        <v>4931</v>
      </c>
      <c r="J157">
        <f>AVERAGE(E153:E157)</f>
        <v>317.0068</v>
      </c>
      <c r="K157">
        <f>STDEV(E153:E157)</f>
        <v>26.670923337972386</v>
      </c>
      <c r="L157">
        <f t="shared" si="55"/>
        <v>8.4133600093033917E-2</v>
      </c>
      <c r="N157">
        <f>(E157-E156)/E156</f>
        <v>-6.3877926258570347E-2</v>
      </c>
    </row>
    <row r="158" spans="1:14" x14ac:dyDescent="0.35">
      <c r="A158">
        <v>2009</v>
      </c>
      <c r="B158" t="s">
        <v>2</v>
      </c>
      <c r="C158" t="s">
        <v>3</v>
      </c>
      <c r="D158">
        <f>E158/F158</f>
        <v>0.19502257792491898</v>
      </c>
      <c r="E158">
        <v>362.39700000000011</v>
      </c>
      <c r="F158">
        <v>1858.231</v>
      </c>
      <c r="G158">
        <v>4931</v>
      </c>
      <c r="J158">
        <f>AVERAGE(E154:E158)</f>
        <v>333.9914</v>
      </c>
      <c r="K158">
        <f>STDEV(E154:E158)</f>
        <v>21.796773850733082</v>
      </c>
      <c r="L158">
        <f t="shared" si="55"/>
        <v>6.5261482333775905E-2</v>
      </c>
      <c r="N158">
        <f>(E158-E157)/E157</f>
        <v>0.10871560475062896</v>
      </c>
    </row>
    <row r="159" spans="1:14" x14ac:dyDescent="0.35">
      <c r="A159">
        <v>2010</v>
      </c>
      <c r="B159" t="s">
        <v>2</v>
      </c>
      <c r="C159" t="s">
        <v>3</v>
      </c>
      <c r="D159">
        <f>E159/F159</f>
        <v>0.22998670830393</v>
      </c>
      <c r="E159">
        <v>472.892</v>
      </c>
      <c r="F159">
        <v>2056.1709999999998</v>
      </c>
      <c r="G159">
        <v>4931</v>
      </c>
      <c r="J159">
        <f>AVERAGE(E155:E159)</f>
        <v>367.13760000000008</v>
      </c>
      <c r="K159">
        <f>STDEV(E155:E159)</f>
        <v>61.197530271244872</v>
      </c>
      <c r="L159">
        <f t="shared" si="55"/>
        <v>0.16668826693655148</v>
      </c>
      <c r="N159">
        <f>(E159-E158)/E158</f>
        <v>0.30490042687991309</v>
      </c>
    </row>
    <row r="160" spans="1:14" x14ac:dyDescent="0.35">
      <c r="A160">
        <v>2011</v>
      </c>
      <c r="B160" t="s">
        <v>2</v>
      </c>
      <c r="C160" t="s">
        <v>3</v>
      </c>
      <c r="D160">
        <f>E160/F160</f>
        <v>0.23840402839072106</v>
      </c>
      <c r="E160">
        <v>517.57299999999987</v>
      </c>
      <c r="F160">
        <v>2170.991</v>
      </c>
      <c r="G160">
        <v>4931</v>
      </c>
      <c r="J160">
        <f>AVERAGE(E156:E160)</f>
        <v>405.77800000000002</v>
      </c>
      <c r="K160">
        <f>STDEV(E156:E160)</f>
        <v>84.138243061642129</v>
      </c>
      <c r="L160">
        <f t="shared" si="55"/>
        <v>0.20735043068289094</v>
      </c>
      <c r="N160">
        <f>(E160-E159)/E159</f>
        <v>9.4484575759369735E-2</v>
      </c>
    </row>
    <row r="161" spans="1:14" x14ac:dyDescent="0.35">
      <c r="A161">
        <v>2012</v>
      </c>
      <c r="B161" t="s">
        <v>2</v>
      </c>
      <c r="C161" t="s">
        <v>3</v>
      </c>
      <c r="D161">
        <f>E161/F161</f>
        <v>0.26325089432979432</v>
      </c>
      <c r="E161">
        <v>595.33399999999995</v>
      </c>
      <c r="F161">
        <v>2261.4699999999998</v>
      </c>
      <c r="G161">
        <v>4931</v>
      </c>
      <c r="J161">
        <f>AVERAGE(E157:E161)</f>
        <v>455.01159999999999</v>
      </c>
      <c r="K161">
        <f>STDEV(E157:E161)</f>
        <v>110.59362270176325</v>
      </c>
      <c r="L161">
        <f t="shared" si="55"/>
        <v>0.24305671042620289</v>
      </c>
      <c r="N161">
        <f>(E161-E160)/E160</f>
        <v>0.15024160843011536</v>
      </c>
    </row>
    <row r="162" spans="1:14" x14ac:dyDescent="0.35">
      <c r="A162">
        <v>2013</v>
      </c>
      <c r="B162" t="s">
        <v>2</v>
      </c>
      <c r="C162" t="s">
        <v>3</v>
      </c>
      <c r="D162">
        <f>E162/F162</f>
        <v>0.26088033091290419</v>
      </c>
      <c r="E162">
        <v>618.45699999999999</v>
      </c>
      <c r="F162">
        <v>2370.654</v>
      </c>
      <c r="G162">
        <v>4931</v>
      </c>
      <c r="J162">
        <f>AVERAGE(E158:E162)</f>
        <v>513.3306</v>
      </c>
      <c r="K162">
        <f>STDEV(E158:E162)</f>
        <v>102.72578489016264</v>
      </c>
      <c r="L162">
        <f t="shared" si="55"/>
        <v>0.20011623092440359</v>
      </c>
      <c r="N162">
        <f>(E162-E161)/E161</f>
        <v>3.8840382037646178E-2</v>
      </c>
    </row>
    <row r="163" spans="1:14" x14ac:dyDescent="0.35">
      <c r="A163">
        <v>2014</v>
      </c>
      <c r="B163" t="s">
        <v>2</v>
      </c>
      <c r="C163" t="s">
        <v>3</v>
      </c>
      <c r="D163">
        <f>E163/F163</f>
        <v>0.25704586572717952</v>
      </c>
      <c r="E163">
        <v>668.75700000000018</v>
      </c>
      <c r="F163">
        <v>2601.703</v>
      </c>
      <c r="G163">
        <v>4931</v>
      </c>
      <c r="J163">
        <f>AVERAGE(E159:E163)</f>
        <v>574.60259999999994</v>
      </c>
      <c r="K163">
        <f>STDEV(E159:E163)</f>
        <v>78.764636438569369</v>
      </c>
      <c r="L163">
        <f t="shared" si="55"/>
        <v>0.13707671430405879</v>
      </c>
      <c r="N163">
        <f>(E163-E162)/E162</f>
        <v>8.1331442606357732E-2</v>
      </c>
    </row>
    <row r="164" spans="1:14" x14ac:dyDescent="0.35">
      <c r="D164" t="s">
        <v>35</v>
      </c>
      <c r="E164" t="s">
        <v>0</v>
      </c>
      <c r="F164" t="s">
        <v>19</v>
      </c>
      <c r="G164" t="s">
        <v>1</v>
      </c>
    </row>
    <row r="165" spans="1:14" x14ac:dyDescent="0.35">
      <c r="C165" s="1" t="s">
        <v>20</v>
      </c>
      <c r="D165">
        <f t="shared" ref="D165" si="56">AVERAGE(D144:D163)</f>
        <v>0.20364188482612064</v>
      </c>
      <c r="E165">
        <f t="shared" ref="E165:G165" si="57">AVERAGE(E144:E163)</f>
        <v>402.75100000000003</v>
      </c>
      <c r="F165">
        <f t="shared" si="57"/>
        <v>1958.3213000000003</v>
      </c>
      <c r="G165">
        <f t="shared" si="57"/>
        <v>4931</v>
      </c>
      <c r="I165" s="1" t="s">
        <v>20</v>
      </c>
      <c r="J165">
        <f>AVERAGE(J144:J163)</f>
        <v>360.48091250000004</v>
      </c>
      <c r="K165">
        <f>AVERAGE(K144:K163)</f>
        <v>175.35137495001015</v>
      </c>
      <c r="L165">
        <f>AVERAGE(L144:L163)</f>
        <v>0.58013502560459695</v>
      </c>
      <c r="N165">
        <f>AVERAGE(N144:N163)</f>
        <v>0.14413694854805681</v>
      </c>
    </row>
    <row r="166" spans="1:14" x14ac:dyDescent="0.35">
      <c r="C166" s="1" t="s">
        <v>27</v>
      </c>
      <c r="D166">
        <f t="shared" ref="D166" si="58">MEDIAN(D144:D163)</f>
        <v>0.20057326757494764</v>
      </c>
      <c r="E166">
        <f t="shared" ref="E166:G166" si="59">MEDIAN(E144:E163)</f>
        <v>376.9815000000001</v>
      </c>
      <c r="F166">
        <f t="shared" si="59"/>
        <v>2035.1060000000002</v>
      </c>
      <c r="G166">
        <f t="shared" si="59"/>
        <v>4931</v>
      </c>
      <c r="I166" s="1" t="s">
        <v>27</v>
      </c>
      <c r="J166">
        <f>MEDIAN(J144:J163)</f>
        <v>356.43990000000008</v>
      </c>
      <c r="K166">
        <f>MEDIAN(K144:K163)</f>
        <v>165.5298914235168</v>
      </c>
      <c r="L166">
        <f>MEDIAN(L144:L163)</f>
        <v>0.46305216852676245</v>
      </c>
      <c r="N166">
        <f>MEDIAN(N144:N163)</f>
        <v>7.6440248974168526E-2</v>
      </c>
    </row>
    <row r="167" spans="1:14" x14ac:dyDescent="0.35">
      <c r="C167" s="1" t="s">
        <v>21</v>
      </c>
      <c r="D167">
        <f t="shared" ref="D167" si="60">STDEV(D144:D163)</f>
        <v>0.11102798425134536</v>
      </c>
      <c r="E167">
        <f t="shared" ref="E167:G167" si="61">STDEV(E144:E163)</f>
        <v>239.83995786028024</v>
      </c>
      <c r="F167">
        <f t="shared" si="61"/>
        <v>326.54437768533677</v>
      </c>
      <c r="G167">
        <f t="shared" si="61"/>
        <v>0</v>
      </c>
      <c r="I167" s="1" t="s">
        <v>21</v>
      </c>
      <c r="J167">
        <f>STDEV(J144:J163)</f>
        <v>123.10552654455891</v>
      </c>
      <c r="K167">
        <f>STDEV(K144:K163)</f>
        <v>117.33156324673953</v>
      </c>
      <c r="L167">
        <f>STDEV(L144:L163)</f>
        <v>0.45715162203590731</v>
      </c>
      <c r="N167">
        <f>STDEV(N144:N163)</f>
        <v>1.183066838580225</v>
      </c>
    </row>
    <row r="168" spans="1:14" x14ac:dyDescent="0.35">
      <c r="C168" s="1" t="s">
        <v>22</v>
      </c>
      <c r="D168">
        <f t="shared" ref="D168" si="62">MAX(D144:D163)</f>
        <v>0.49318907966250969</v>
      </c>
      <c r="E168">
        <f t="shared" ref="E168:G168" si="63">MAX(E144:E163)</f>
        <v>1061.2269999999999</v>
      </c>
      <c r="F168">
        <f t="shared" si="63"/>
        <v>2601.703</v>
      </c>
      <c r="G168">
        <f t="shared" si="63"/>
        <v>4931</v>
      </c>
      <c r="I168" s="1" t="s">
        <v>22</v>
      </c>
      <c r="J168">
        <f>MAX(J144:J163)</f>
        <v>574.60259999999994</v>
      </c>
      <c r="K168">
        <f>MAX(K144:K163)</f>
        <v>371.65583226514821</v>
      </c>
      <c r="L168">
        <f>MAX(L144:L163)</f>
        <v>1.2198769209524043</v>
      </c>
      <c r="N168">
        <f>MAX(N144:N163)</f>
        <v>3.8974433182674666</v>
      </c>
    </row>
    <row r="169" spans="1:14" x14ac:dyDescent="0.35">
      <c r="C169" s="1" t="s">
        <v>23</v>
      </c>
      <c r="D169">
        <f t="shared" ref="D169" si="64">MIN(D144:D163)</f>
        <v>-9.1692366064824574E-2</v>
      </c>
      <c r="E169">
        <f t="shared" ref="E169:G169" si="65">MIN(E144:E163)</f>
        <v>-162.39799999999997</v>
      </c>
      <c r="F169">
        <f t="shared" si="65"/>
        <v>1461.143</v>
      </c>
      <c r="G169">
        <f t="shared" si="65"/>
        <v>4931</v>
      </c>
      <c r="I169" s="1" t="s">
        <v>23</v>
      </c>
      <c r="J169">
        <f>MIN(J144:J163)</f>
        <v>180.72820000000002</v>
      </c>
      <c r="K169">
        <f>MIN(K144:K163)</f>
        <v>21.796773850733082</v>
      </c>
      <c r="L169">
        <f>MIN(L144:L163)</f>
        <v>6.5261482333775905E-2</v>
      </c>
      <c r="N169">
        <f>MIN(N144:N163)</f>
        <v>-2.4371250066370509</v>
      </c>
    </row>
    <row r="170" spans="1:14" x14ac:dyDescent="0.35">
      <c r="C170" s="1" t="s">
        <v>37</v>
      </c>
      <c r="D170">
        <f>D167/D165</f>
        <v>0.54521192605414381</v>
      </c>
    </row>
    <row r="171" spans="1:14" x14ac:dyDescent="0.35">
      <c r="C171" s="1"/>
      <c r="J171" t="s">
        <v>15</v>
      </c>
    </row>
    <row r="172" spans="1:14" x14ac:dyDescent="0.35">
      <c r="D172" t="s">
        <v>35</v>
      </c>
      <c r="J172" s="1" t="s">
        <v>24</v>
      </c>
      <c r="K172" s="1" t="s">
        <v>25</v>
      </c>
      <c r="L172" s="1" t="s">
        <v>26</v>
      </c>
      <c r="N172" s="1" t="s">
        <v>28</v>
      </c>
    </row>
    <row r="173" spans="1:14" x14ac:dyDescent="0.35">
      <c r="A173">
        <v>1995</v>
      </c>
      <c r="B173" t="s">
        <v>14</v>
      </c>
      <c r="C173" t="s">
        <v>15</v>
      </c>
      <c r="D173">
        <f>E173/F173</f>
        <v>0.18307549940036955</v>
      </c>
      <c r="E173">
        <v>298.13900000000001</v>
      </c>
      <c r="F173">
        <v>1628.5029999999999</v>
      </c>
      <c r="G173">
        <v>4911</v>
      </c>
    </row>
    <row r="174" spans="1:14" x14ac:dyDescent="0.35">
      <c r="A174">
        <v>1996</v>
      </c>
      <c r="B174" t="s">
        <v>14</v>
      </c>
      <c r="C174" t="s">
        <v>15</v>
      </c>
      <c r="D174">
        <f>E174/F174</f>
        <v>0.20338557873327956</v>
      </c>
      <c r="E174">
        <v>338.90199999999999</v>
      </c>
      <c r="F174">
        <v>1666.3030000000003</v>
      </c>
      <c r="G174">
        <v>4911</v>
      </c>
      <c r="N174">
        <f>(E174-E173)/E173</f>
        <v>0.13672481627697139</v>
      </c>
    </row>
    <row r="175" spans="1:14" x14ac:dyDescent="0.35">
      <c r="A175">
        <v>1997</v>
      </c>
      <c r="B175" t="s">
        <v>14</v>
      </c>
      <c r="C175" t="s">
        <v>15</v>
      </c>
      <c r="D175">
        <f>E175/F175</f>
        <v>0.1880361416548392</v>
      </c>
      <c r="E175">
        <v>333.99599999999998</v>
      </c>
      <c r="F175">
        <v>1776.2329999999999</v>
      </c>
      <c r="G175">
        <v>4911</v>
      </c>
      <c r="N175">
        <f>(E175-E174)/E174</f>
        <v>-1.4476161250154929E-2</v>
      </c>
    </row>
    <row r="176" spans="1:14" x14ac:dyDescent="0.35">
      <c r="A176">
        <v>1998</v>
      </c>
      <c r="B176" t="s">
        <v>14</v>
      </c>
      <c r="C176" t="s">
        <v>15</v>
      </c>
      <c r="D176">
        <f>E176/F176</f>
        <v>0.18889131995698041</v>
      </c>
      <c r="E176">
        <v>306.4790000000001</v>
      </c>
      <c r="F176">
        <v>1622.5150000000001</v>
      </c>
      <c r="G176">
        <v>4911</v>
      </c>
      <c r="N176">
        <f>(E176-E175)/E175</f>
        <v>-8.2387214218133997E-2</v>
      </c>
    </row>
    <row r="177" spans="1:14" x14ac:dyDescent="0.35">
      <c r="A177">
        <v>1999</v>
      </c>
      <c r="B177" t="s">
        <v>14</v>
      </c>
      <c r="C177" t="s">
        <v>15</v>
      </c>
      <c r="D177">
        <f>E177/F177</f>
        <v>0.18092422763630434</v>
      </c>
      <c r="E177">
        <v>334.96800000000002</v>
      </c>
      <c r="F177">
        <v>1851.4269999999999</v>
      </c>
      <c r="G177">
        <v>4911</v>
      </c>
      <c r="J177">
        <f>AVERAGE(E173:E177)</f>
        <v>322.49680000000001</v>
      </c>
      <c r="K177">
        <f>STDEV(E173:E177)</f>
        <v>18.753435383950293</v>
      </c>
      <c r="L177">
        <f t="shared" ref="L177:L189" si="66">K177/J177</f>
        <v>5.8150764236886358E-2</v>
      </c>
      <c r="N177">
        <f>(E177-E176)/E176</f>
        <v>9.2955797950267094E-2</v>
      </c>
    </row>
    <row r="178" spans="1:14" x14ac:dyDescent="0.35">
      <c r="A178">
        <v>2000</v>
      </c>
      <c r="B178" t="s">
        <v>14</v>
      </c>
      <c r="C178" t="s">
        <v>15</v>
      </c>
      <c r="D178">
        <f>E178/F178</f>
        <v>0.19257152975396238</v>
      </c>
      <c r="E178">
        <v>519.84799999999996</v>
      </c>
      <c r="F178">
        <v>2699.5059999999999</v>
      </c>
      <c r="G178">
        <v>4911</v>
      </c>
      <c r="J178">
        <f>AVERAGE(E174:E178)</f>
        <v>366.83859999999999</v>
      </c>
      <c r="K178">
        <f>STDEV(E174:E178)</f>
        <v>86.501420420707561</v>
      </c>
      <c r="L178">
        <f t="shared" si="66"/>
        <v>0.23580239489712251</v>
      </c>
      <c r="N178">
        <f>(E178-E177)/E177</f>
        <v>0.55193331900360609</v>
      </c>
    </row>
    <row r="179" spans="1:14" x14ac:dyDescent="0.35">
      <c r="A179">
        <v>2001</v>
      </c>
      <c r="B179" t="s">
        <v>14</v>
      </c>
      <c r="C179" t="s">
        <v>15</v>
      </c>
      <c r="D179">
        <f>E179/F179</f>
        <v>9.7851831986355192E-2</v>
      </c>
      <c r="E179">
        <v>312.327</v>
      </c>
      <c r="F179">
        <v>3191.8359999999998</v>
      </c>
      <c r="G179">
        <v>4911</v>
      </c>
      <c r="J179">
        <f>AVERAGE(E175:E179)</f>
        <v>361.52360000000004</v>
      </c>
      <c r="K179">
        <f>STDEV(E175:E179)</f>
        <v>89.414481110723713</v>
      </c>
      <c r="L179">
        <f t="shared" si="66"/>
        <v>0.24732681659156885</v>
      </c>
      <c r="N179">
        <f>(E179-E178)/E178</f>
        <v>-0.39919553407919234</v>
      </c>
    </row>
    <row r="180" spans="1:14" x14ac:dyDescent="0.35">
      <c r="A180">
        <v>2002</v>
      </c>
      <c r="B180" t="s">
        <v>14</v>
      </c>
      <c r="C180" t="s">
        <v>15</v>
      </c>
      <c r="D180">
        <f>E180/F180</f>
        <v>0.1562451384978745</v>
      </c>
      <c r="E180">
        <v>424.84100000000001</v>
      </c>
      <c r="F180">
        <v>2719.0669999999996</v>
      </c>
      <c r="G180">
        <v>4911</v>
      </c>
      <c r="J180">
        <f>AVERAGE(E176:E180)</f>
        <v>379.69260000000003</v>
      </c>
      <c r="K180">
        <f>STDEV(E176:E180)</f>
        <v>91.624995641473134</v>
      </c>
      <c r="L180">
        <f t="shared" si="66"/>
        <v>0.2413136196003639</v>
      </c>
      <c r="N180">
        <f>(E180-E179)/E179</f>
        <v>0.36024423120639587</v>
      </c>
    </row>
    <row r="181" spans="1:14" x14ac:dyDescent="0.35">
      <c r="A181">
        <v>2003</v>
      </c>
      <c r="B181" t="s">
        <v>14</v>
      </c>
      <c r="C181" t="s">
        <v>15</v>
      </c>
      <c r="D181">
        <f>E181/F181</f>
        <v>0.15846096143241334</v>
      </c>
      <c r="E181">
        <v>461.77600000000007</v>
      </c>
      <c r="F181">
        <v>2914.1309999999999</v>
      </c>
      <c r="G181">
        <v>4911</v>
      </c>
      <c r="J181">
        <f>AVERAGE(E177:E181)</f>
        <v>410.75200000000007</v>
      </c>
      <c r="K181">
        <f>STDEV(E177:E181)</f>
        <v>86.796573944482162</v>
      </c>
      <c r="L181">
        <f t="shared" si="66"/>
        <v>0.2113113848367924</v>
      </c>
      <c r="N181">
        <f>(E181-E180)/E180</f>
        <v>8.6938407545411239E-2</v>
      </c>
    </row>
    <row r="182" spans="1:14" x14ac:dyDescent="0.35">
      <c r="A182">
        <v>2004</v>
      </c>
      <c r="B182" t="s">
        <v>14</v>
      </c>
      <c r="C182" t="s">
        <v>15</v>
      </c>
      <c r="D182">
        <f>E182/F182</f>
        <v>0.15718477137979081</v>
      </c>
      <c r="E182">
        <v>464.37600000000009</v>
      </c>
      <c r="F182">
        <v>2954.3319999999999</v>
      </c>
      <c r="G182">
        <v>4911</v>
      </c>
      <c r="J182">
        <f>AVERAGE(E178:E182)</f>
        <v>436.6336</v>
      </c>
      <c r="K182">
        <f>STDEV(E178:E182)</f>
        <v>77.326602183853865</v>
      </c>
      <c r="L182">
        <f t="shared" si="66"/>
        <v>0.1770972325168147</v>
      </c>
      <c r="N182">
        <f>(E182-E181)/E181</f>
        <v>5.630435535844267E-3</v>
      </c>
    </row>
    <row r="183" spans="1:14" x14ac:dyDescent="0.35">
      <c r="A183">
        <v>2005</v>
      </c>
      <c r="B183" t="s">
        <v>14</v>
      </c>
      <c r="C183" t="s">
        <v>15</v>
      </c>
      <c r="D183">
        <f>E183/F183</f>
        <v>0.147704987789536</v>
      </c>
      <c r="E183">
        <v>479.02499999999998</v>
      </c>
      <c r="F183">
        <v>3243.12</v>
      </c>
      <c r="G183">
        <v>4911</v>
      </c>
      <c r="J183">
        <f>AVERAGE(E179:E183)</f>
        <v>428.46900000000005</v>
      </c>
      <c r="K183">
        <f>STDEV(E179:E183)</f>
        <v>67.927727368873306</v>
      </c>
      <c r="L183">
        <f t="shared" si="66"/>
        <v>0.15853592061239738</v>
      </c>
      <c r="N183">
        <f>(E183-E182)/E182</f>
        <v>3.1545557909969262E-2</v>
      </c>
    </row>
    <row r="184" spans="1:14" x14ac:dyDescent="0.35">
      <c r="A184">
        <v>2006</v>
      </c>
      <c r="B184" t="s">
        <v>14</v>
      </c>
      <c r="C184" t="s">
        <v>15</v>
      </c>
      <c r="D184">
        <f>E184/F184</f>
        <v>0.14544391902958936</v>
      </c>
      <c r="E184">
        <v>520.35500000000002</v>
      </c>
      <c r="F184">
        <v>3577.7020000000007</v>
      </c>
      <c r="G184">
        <v>4911</v>
      </c>
      <c r="J184">
        <f>AVERAGE(E180:E184)</f>
        <v>470.07460000000003</v>
      </c>
      <c r="K184">
        <f>STDEV(E180:E184)</f>
        <v>34.480602000255153</v>
      </c>
      <c r="L184">
        <f t="shared" si="66"/>
        <v>7.3351340404810533E-2</v>
      </c>
      <c r="N184">
        <f>(E184-E183)/E183</f>
        <v>8.6279421742080351E-2</v>
      </c>
    </row>
    <row r="185" spans="1:14" x14ac:dyDescent="0.35">
      <c r="A185">
        <v>2007</v>
      </c>
      <c r="B185" t="s">
        <v>14</v>
      </c>
      <c r="C185" t="s">
        <v>15</v>
      </c>
      <c r="D185">
        <f>E185/F185</f>
        <v>0.16192181947057194</v>
      </c>
      <c r="E185">
        <v>528.154</v>
      </c>
      <c r="F185">
        <v>3261.7840000000001</v>
      </c>
      <c r="G185">
        <v>4911</v>
      </c>
      <c r="J185">
        <f>AVERAGE(E181:E185)</f>
        <v>490.73720000000003</v>
      </c>
      <c r="K185">
        <f>STDEV(E181:E185)</f>
        <v>31.416837041624643</v>
      </c>
      <c r="L185">
        <f t="shared" si="66"/>
        <v>6.4019677011697182E-2</v>
      </c>
      <c r="N185">
        <f>(E185-E184)/E184</f>
        <v>1.498784483669798E-2</v>
      </c>
    </row>
    <row r="186" spans="1:14" x14ac:dyDescent="0.35">
      <c r="A186">
        <v>2008</v>
      </c>
      <c r="B186" t="s">
        <v>14</v>
      </c>
      <c r="C186" t="s">
        <v>15</v>
      </c>
      <c r="D186">
        <f>E186/F186</f>
        <v>0.16799730494558623</v>
      </c>
      <c r="E186">
        <v>562.01599999999996</v>
      </c>
      <c r="F186">
        <v>3345.3870000000002</v>
      </c>
      <c r="G186">
        <v>4911</v>
      </c>
      <c r="J186">
        <f>AVERAGE(E182:E186)</f>
        <v>510.78519999999997</v>
      </c>
      <c r="K186">
        <f>STDEV(E182:E186)</f>
        <v>39.307681510106868</v>
      </c>
      <c r="L186">
        <f t="shared" si="66"/>
        <v>7.6955404170102951E-2</v>
      </c>
      <c r="N186">
        <f>(E186-E185)/E185</f>
        <v>6.4113875877111537E-2</v>
      </c>
    </row>
    <row r="187" spans="1:14" x14ac:dyDescent="0.35">
      <c r="A187">
        <v>2009</v>
      </c>
      <c r="B187" t="s">
        <v>14</v>
      </c>
      <c r="C187" t="s">
        <v>15</v>
      </c>
      <c r="D187">
        <f>E187/F187</f>
        <v>0.18051149426041069</v>
      </c>
      <c r="E187">
        <v>550.56799999999998</v>
      </c>
      <c r="F187">
        <v>3050.0439999999994</v>
      </c>
      <c r="G187">
        <v>4911</v>
      </c>
      <c r="J187">
        <f>AVERAGE(E183:E187)</f>
        <v>528.0236000000001</v>
      </c>
      <c r="K187">
        <f>STDEV(E183:E187)</f>
        <v>32.106932511530893</v>
      </c>
      <c r="L187">
        <f t="shared" si="66"/>
        <v>6.0805866464171084E-2</v>
      </c>
      <c r="N187">
        <f>(E187-E186)/E186</f>
        <v>-2.036952684621075E-2</v>
      </c>
    </row>
    <row r="188" spans="1:14" x14ac:dyDescent="0.35">
      <c r="A188">
        <v>2010</v>
      </c>
      <c r="B188" t="s">
        <v>14</v>
      </c>
      <c r="C188" t="s">
        <v>15</v>
      </c>
      <c r="D188">
        <f>E188/F188</f>
        <v>0.19146147598786528</v>
      </c>
      <c r="E188">
        <v>558.47799999999995</v>
      </c>
      <c r="F188">
        <v>2916.9209999999998</v>
      </c>
      <c r="G188">
        <v>4911</v>
      </c>
      <c r="J188">
        <f>AVERAGE(E184:E188)</f>
        <v>543.91419999999994</v>
      </c>
      <c r="K188">
        <f>STDEV(E184:E188)</f>
        <v>18.624394599556762</v>
      </c>
      <c r="L188">
        <f t="shared" si="66"/>
        <v>3.4241420061393441E-2</v>
      </c>
      <c r="N188">
        <f>(E188-E187)/E187</f>
        <v>1.4366981008703681E-2</v>
      </c>
    </row>
    <row r="189" spans="1:14" x14ac:dyDescent="0.35">
      <c r="A189">
        <v>2011</v>
      </c>
      <c r="B189" t="s">
        <v>14</v>
      </c>
      <c r="C189" t="s">
        <v>15</v>
      </c>
      <c r="D189">
        <f>E189/F189</f>
        <v>0.19346811607308911</v>
      </c>
      <c r="E189">
        <v>566.93799999999999</v>
      </c>
      <c r="F189">
        <v>2930.395</v>
      </c>
      <c r="G189">
        <v>4911</v>
      </c>
      <c r="J189">
        <f>AVERAGE(E185:E189)</f>
        <v>553.23080000000004</v>
      </c>
      <c r="K189">
        <f>STDEV(E185:E189)</f>
        <v>15.235949107292257</v>
      </c>
      <c r="L189">
        <f t="shared" si="66"/>
        <v>2.7539950970358582E-2</v>
      </c>
      <c r="N189">
        <f>(E189-E188)/E188</f>
        <v>1.5148313810033766E-2</v>
      </c>
    </row>
    <row r="190" spans="1:14" x14ac:dyDescent="0.35">
      <c r="D190" t="s">
        <v>35</v>
      </c>
      <c r="E190" t="s">
        <v>0</v>
      </c>
      <c r="F190" t="s">
        <v>19</v>
      </c>
      <c r="G190" t="s">
        <v>1</v>
      </c>
    </row>
    <row r="191" spans="1:14" x14ac:dyDescent="0.35">
      <c r="C191" s="1" t="s">
        <v>20</v>
      </c>
      <c r="D191">
        <f t="shared" ref="D191" si="67">AVERAGE(D173:D189)</f>
        <v>0.17030212458757751</v>
      </c>
      <c r="E191">
        <f t="shared" ref="E191:G191" si="68">AVERAGE(E173:E189)</f>
        <v>444.77564705882361</v>
      </c>
      <c r="F191">
        <f t="shared" si="68"/>
        <v>2667.6003529411769</v>
      </c>
      <c r="G191">
        <f t="shared" si="68"/>
        <v>4911</v>
      </c>
      <c r="I191" s="1" t="s">
        <v>20</v>
      </c>
      <c r="J191">
        <f>AVERAGE(J173:J189)</f>
        <v>446.39783076923084</v>
      </c>
      <c r="K191">
        <f>AVERAGE(K173:K189)</f>
        <v>53.039817909571589</v>
      </c>
      <c r="L191">
        <f>AVERAGE(L173:L189)</f>
        <v>0.12818859941342153</v>
      </c>
      <c r="N191">
        <f>AVERAGE(N173:N189)</f>
        <v>5.9027535394337548E-2</v>
      </c>
    </row>
    <row r="192" spans="1:14" x14ac:dyDescent="0.35">
      <c r="C192" s="1" t="s">
        <v>27</v>
      </c>
      <c r="D192">
        <f t="shared" ref="D192" si="69">MEDIAN(D173:D189)</f>
        <v>0.18051149426041069</v>
      </c>
      <c r="E192">
        <f t="shared" ref="E192:G192" si="70">MEDIAN(E173:E189)</f>
        <v>464.37600000000009</v>
      </c>
      <c r="F192">
        <f t="shared" si="70"/>
        <v>2916.9209999999998</v>
      </c>
      <c r="G192">
        <f t="shared" si="70"/>
        <v>4911</v>
      </c>
      <c r="I192" s="1" t="s">
        <v>27</v>
      </c>
      <c r="J192">
        <f>MEDIAN(J173:J189)</f>
        <v>436.6336</v>
      </c>
      <c r="K192">
        <f>MEDIAN(K173:K189)</f>
        <v>39.307681510106868</v>
      </c>
      <c r="L192">
        <f>MEDIAN(L173:L189)</f>
        <v>7.6955404170102951E-2</v>
      </c>
      <c r="N192">
        <f>MEDIAN(N173:N189)</f>
        <v>2.3346935860001514E-2</v>
      </c>
    </row>
    <row r="193" spans="3:14" x14ac:dyDescent="0.35">
      <c r="C193" s="1" t="s">
        <v>21</v>
      </c>
      <c r="D193">
        <f t="shared" ref="D193" si="71">STDEV(D173:D189)</f>
        <v>2.5712497142114557E-2</v>
      </c>
      <c r="E193">
        <f t="shared" ref="E193:G193" si="72">STDEV(E173:E189)</f>
        <v>102.17718072173741</v>
      </c>
      <c r="F193">
        <f t="shared" si="72"/>
        <v>675.74596567866388</v>
      </c>
      <c r="G193">
        <f t="shared" si="72"/>
        <v>0</v>
      </c>
      <c r="I193" s="1" t="s">
        <v>21</v>
      </c>
      <c r="J193">
        <f>STDEV(J173:J189)</f>
        <v>75.982213971421487</v>
      </c>
      <c r="K193">
        <f>STDEV(K173:K189)</f>
        <v>30.428183434322349</v>
      </c>
      <c r="L193">
        <f>STDEV(L173:L189)</f>
        <v>8.5120451707069292E-2</v>
      </c>
      <c r="N193">
        <f>STDEV(N173:N189)</f>
        <v>0.19892415830978491</v>
      </c>
    </row>
    <row r="194" spans="3:14" x14ac:dyDescent="0.35">
      <c r="C194" s="1" t="s">
        <v>22</v>
      </c>
      <c r="D194">
        <f t="shared" ref="D194" si="73">MAX(D173:D189)</f>
        <v>0.20338557873327956</v>
      </c>
      <c r="E194">
        <f t="shared" ref="E194:G194" si="74">MAX(E173:E189)</f>
        <v>566.93799999999999</v>
      </c>
      <c r="F194">
        <f t="shared" si="74"/>
        <v>3577.7020000000007</v>
      </c>
      <c r="G194">
        <f t="shared" si="74"/>
        <v>4911</v>
      </c>
      <c r="I194" s="1" t="s">
        <v>22</v>
      </c>
      <c r="J194">
        <f>MAX(J173:J189)</f>
        <v>553.23080000000004</v>
      </c>
      <c r="K194">
        <f>MAX(K173:K189)</f>
        <v>91.624995641473134</v>
      </c>
      <c r="L194">
        <f>MAX(L173:L189)</f>
        <v>0.24732681659156885</v>
      </c>
      <c r="N194">
        <f>MAX(N173:N189)</f>
        <v>0.55193331900360609</v>
      </c>
    </row>
    <row r="195" spans="3:14" x14ac:dyDescent="0.35">
      <c r="C195" s="1" t="s">
        <v>23</v>
      </c>
      <c r="D195">
        <f t="shared" ref="D195" si="75">MIN(D173:D189)</f>
        <v>9.7851831986355192E-2</v>
      </c>
      <c r="E195">
        <f t="shared" ref="E195:G195" si="76">MIN(E173:E189)</f>
        <v>298.13900000000001</v>
      </c>
      <c r="F195">
        <f t="shared" si="76"/>
        <v>1622.5150000000001</v>
      </c>
      <c r="G195">
        <f t="shared" si="76"/>
        <v>4911</v>
      </c>
      <c r="I195" s="1" t="s">
        <v>23</v>
      </c>
      <c r="J195">
        <f>MIN(J173:J189)</f>
        <v>322.49680000000001</v>
      </c>
      <c r="K195">
        <f>MIN(K173:K189)</f>
        <v>15.235949107292257</v>
      </c>
      <c r="L195">
        <f>MIN(L173:L189)</f>
        <v>2.7539950970358582E-2</v>
      </c>
      <c r="N195">
        <f>MIN(N173:N189)</f>
        <v>-0.39919553407919234</v>
      </c>
    </row>
    <row r="196" spans="3:14" x14ac:dyDescent="0.35">
      <c r="C196" s="1" t="s">
        <v>37</v>
      </c>
      <c r="D196">
        <f>D193/D191</f>
        <v>0.15098165806435351</v>
      </c>
    </row>
    <row r="200" spans="3:14" x14ac:dyDescent="0.35">
      <c r="C200" s="5"/>
      <c r="D200" s="5"/>
    </row>
    <row r="218" spans="3:4" x14ac:dyDescent="0.35">
      <c r="C218" s="1"/>
      <c r="D218" s="1"/>
    </row>
  </sheetData>
  <pageMargins left="0.7" right="0.7" top="0.75" bottom="0.75" header="0.3" footer="0.3"/>
  <pageSetup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Matched Firms 95-14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admin</cp:lastModifiedBy>
  <cp:lastPrinted>2016-03-04T18:08:36Z</cp:lastPrinted>
  <dcterms:created xsi:type="dcterms:W3CDTF">2011-02-11T15:45:55Z</dcterms:created>
  <dcterms:modified xsi:type="dcterms:W3CDTF">2016-03-04T19:31:53Z</dcterms:modified>
</cp:coreProperties>
</file>